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DLTSS\All Staff\Dental\"/>
    </mc:Choice>
  </mc:AlternateContent>
  <bookViews>
    <workbookView xWindow="0" yWindow="0" windowWidth="25200" windowHeight="11700"/>
  </bookViews>
  <sheets>
    <sheet name="DD" sheetId="4" r:id="rId1"/>
    <sheet name="ABD" sheetId="2" r:id="rId2"/>
    <sheet name="CFI" sheetId="6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6" l="1"/>
  <c r="D28" i="6"/>
  <c r="E28" i="6"/>
  <c r="F28" i="6"/>
  <c r="B28" i="6"/>
  <c r="C28" i="4"/>
  <c r="D28" i="4"/>
  <c r="E28" i="4"/>
  <c r="F28" i="4"/>
  <c r="B28" i="4"/>
  <c r="C28" i="2"/>
  <c r="D28" i="2"/>
  <c r="E28" i="2"/>
  <c r="F28" i="2"/>
  <c r="B28" i="2"/>
  <c r="C29" i="6" l="1"/>
  <c r="D29" i="6"/>
  <c r="E29" i="6"/>
  <c r="B29" i="6"/>
  <c r="C29" i="2"/>
  <c r="D29" i="2"/>
  <c r="E29" i="2"/>
  <c r="B29" i="2"/>
  <c r="C15" i="6"/>
  <c r="D15" i="6"/>
  <c r="E15" i="6"/>
  <c r="F15" i="6"/>
  <c r="B15" i="6"/>
  <c r="C15" i="2"/>
  <c r="D15" i="2"/>
  <c r="E15" i="2"/>
  <c r="F15" i="2"/>
  <c r="B15" i="2"/>
  <c r="F29" i="6"/>
  <c r="F29" i="2"/>
  <c r="B15" i="4"/>
  <c r="C29" i="4"/>
  <c r="D29" i="4"/>
  <c r="E29" i="4"/>
  <c r="F29" i="4"/>
  <c r="B29" i="4"/>
  <c r="F36" i="6"/>
  <c r="E36" i="6"/>
  <c r="D36" i="6"/>
  <c r="C36" i="6"/>
  <c r="B36" i="6"/>
  <c r="F11" i="6"/>
  <c r="E11" i="6"/>
  <c r="D11" i="6"/>
  <c r="D17" i="6" s="1"/>
  <c r="C11" i="6"/>
  <c r="C17" i="6" s="1"/>
  <c r="C20" i="6" s="1"/>
  <c r="C23" i="6" s="1"/>
  <c r="C25" i="6" s="1"/>
  <c r="B11" i="6"/>
  <c r="C15" i="4"/>
  <c r="D15" i="4"/>
  <c r="E15" i="4"/>
  <c r="F15" i="4"/>
  <c r="E17" i="6" l="1"/>
  <c r="B17" i="6"/>
  <c r="B20" i="6" s="1"/>
  <c r="B23" i="6" s="1"/>
  <c r="B25" i="6" s="1"/>
  <c r="F17" i="6"/>
  <c r="F20" i="6" s="1"/>
  <c r="F23" i="6" s="1"/>
  <c r="F25" i="6" s="1"/>
  <c r="F31" i="6" s="1"/>
  <c r="F38" i="6" s="1"/>
  <c r="D20" i="6"/>
  <c r="D23" i="6" s="1"/>
  <c r="D25" i="6" s="1"/>
  <c r="E20" i="6"/>
  <c r="E23" i="6" s="1"/>
  <c r="E25" i="6" s="1"/>
  <c r="E31" i="6" s="1"/>
  <c r="E38" i="6" s="1"/>
  <c r="C31" i="6"/>
  <c r="C38" i="6" s="1"/>
  <c r="B31" i="6"/>
  <c r="B38" i="6" s="1"/>
  <c r="D31" i="6"/>
  <c r="D38" i="6" s="1"/>
  <c r="F36" i="4"/>
  <c r="E36" i="4"/>
  <c r="D36" i="4"/>
  <c r="C36" i="4"/>
  <c r="B36" i="4"/>
  <c r="F11" i="4"/>
  <c r="F17" i="4" s="1"/>
  <c r="E11" i="4"/>
  <c r="E17" i="4" s="1"/>
  <c r="D11" i="4"/>
  <c r="D17" i="4" s="1"/>
  <c r="C11" i="4"/>
  <c r="C17" i="4" s="1"/>
  <c r="B11" i="4"/>
  <c r="B17" i="4" s="1"/>
  <c r="C36" i="2"/>
  <c r="D36" i="2"/>
  <c r="E36" i="2"/>
  <c r="F36" i="2"/>
  <c r="B36" i="2"/>
  <c r="F11" i="2"/>
  <c r="E11" i="2"/>
  <c r="D11" i="2"/>
  <c r="C11" i="2"/>
  <c r="B11" i="2"/>
  <c r="C17" i="2" l="1"/>
  <c r="C20" i="2" s="1"/>
  <c r="C23" i="2" s="1"/>
  <c r="C25" i="2" s="1"/>
  <c r="C31" i="2" s="1"/>
  <c r="C38" i="2" s="1"/>
  <c r="E17" i="2"/>
  <c r="E20" i="2" s="1"/>
  <c r="E23" i="2" s="1"/>
  <c r="E25" i="2" s="1"/>
  <c r="E31" i="2" s="1"/>
  <c r="E38" i="2" s="1"/>
  <c r="D17" i="2"/>
  <c r="D20" i="2" s="1"/>
  <c r="D23" i="2" s="1"/>
  <c r="D25" i="2" s="1"/>
  <c r="D31" i="2" s="1"/>
  <c r="D38" i="2" s="1"/>
  <c r="F17" i="2"/>
  <c r="F20" i="2" s="1"/>
  <c r="F23" i="2" s="1"/>
  <c r="F25" i="2" s="1"/>
  <c r="F31" i="2" s="1"/>
  <c r="F38" i="2" s="1"/>
  <c r="B17" i="2"/>
  <c r="B20" i="2" s="1"/>
  <c r="B23" i="2" s="1"/>
  <c r="B25" i="2" s="1"/>
  <c r="B31" i="2" s="1"/>
  <c r="B38" i="2" s="1"/>
  <c r="B20" i="4"/>
  <c r="B23" i="4" s="1"/>
  <c r="B25" i="4" s="1"/>
  <c r="C20" i="4"/>
  <c r="C23" i="4" s="1"/>
  <c r="C25" i="4" s="1"/>
  <c r="E20" i="4"/>
  <c r="E23" i="4" s="1"/>
  <c r="E25" i="4" s="1"/>
  <c r="D20" i="4"/>
  <c r="D23" i="4" s="1"/>
  <c r="D25" i="4" s="1"/>
  <c r="F20" i="4"/>
  <c r="F23" i="4" s="1"/>
  <c r="F25" i="4" s="1"/>
  <c r="F31" i="4" l="1"/>
  <c r="F38" i="4" s="1"/>
  <c r="B31" i="4"/>
  <c r="B38" i="4" s="1"/>
  <c r="C31" i="4"/>
  <c r="C38" i="4" s="1"/>
  <c r="D31" i="4"/>
  <c r="D38" i="4" s="1"/>
  <c r="E31" i="4"/>
  <c r="E38" i="4" s="1"/>
</calcChain>
</file>

<file path=xl/sharedStrings.xml><?xml version="1.0" encoding="utf-8"?>
<sst xmlns="http://schemas.openxmlformats.org/spreadsheetml/2006/main" count="96" uniqueCount="36">
  <si>
    <t>WY1</t>
  </si>
  <si>
    <t>WY2</t>
  </si>
  <si>
    <t>WY3</t>
  </si>
  <si>
    <t>WY4</t>
  </si>
  <si>
    <t>WY5</t>
  </si>
  <si>
    <t>Utilization</t>
  </si>
  <si>
    <t>Avg Units per User</t>
  </si>
  <si>
    <t>Total Cost</t>
  </si>
  <si>
    <t>Acquired Brain Disorder (ABD)</t>
  </si>
  <si>
    <t>Amendment Total Waiver Expenditures</t>
  </si>
  <si>
    <t>Current Total Waiver Expenditures</t>
  </si>
  <si>
    <t>Current Factor D'</t>
  </si>
  <si>
    <t>Current Factor G'</t>
  </si>
  <si>
    <t>Amendment Factor D + D'</t>
  </si>
  <si>
    <t>Current Factor G + G'</t>
  </si>
  <si>
    <t>Factor G + G' minus D + D'</t>
  </si>
  <si>
    <t>Appendix J and Factors D, D', G, and G'</t>
  </si>
  <si>
    <t>Choices for Independence (CFI)</t>
  </si>
  <si>
    <t>Developmental Disabilities (DD)</t>
  </si>
  <si>
    <t>Amendment Additional Denture Service</t>
  </si>
  <si>
    <t>Prepared for Melissa Hardy, Jessica Gorton, Chris Santaniello and Medicaid</t>
  </si>
  <si>
    <t>Amendment Factor D (It will calculate once add the new service)</t>
  </si>
  <si>
    <t>Pent up Demand Adjustment of 1.20 (Page 8 of Milliman Report)</t>
  </si>
  <si>
    <t>Updated Utilization per 1,000</t>
  </si>
  <si>
    <t># of individuals per 1,000 utilization</t>
  </si>
  <si>
    <t>CMS Approved Waiver Unduplicated Individuals (Utilization) - Appendix J-2-a</t>
  </si>
  <si>
    <t># of Individuals per 1000 (Exhibit C of Milliman Report)</t>
  </si>
  <si>
    <t>Avg Charge (Exhibit C of Milliman Report)</t>
  </si>
  <si>
    <t>DCG (Milliman Health Cost Guidelines - Dental(TM) Adjustment of 1.013 (Page 10 of Milliman Report)</t>
  </si>
  <si>
    <t>Amendment Factor G &amp; G'  from projections for 1115 Demonstration?</t>
  </si>
  <si>
    <t>Avg Charge for all Dental minus Dentures ($1,500 yrly limit on dental services minus Avg Charge for dentures)</t>
  </si>
  <si>
    <t>Amendment Factore D' (Current +Avg Charge for Dental minus Dentures)</t>
  </si>
  <si>
    <t xml:space="preserve">Current Factor G </t>
  </si>
  <si>
    <t>SFY22-26 Developmental Disabilities (DD) Waiver Amendment for Removable Prosthodontic Srvcs</t>
  </si>
  <si>
    <t>SFY22-26 Acquired Brain Disorder Waiver Amendment for Removable Prosthodontic Srvcs</t>
  </si>
  <si>
    <t>SFY22-26 Choices for Independence (CFI) Amendment for Removable Prosthodontic Srvcs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</si>
</sst>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3" borderId="2" xfId="0" applyFont="1" applyFill="1" applyBorder="1" applyAlignment="1">
      <alignment horizontal="center"/>
    </xf>
    <xf numFmtId="0" fontId="0" fillId="0" borderId="1" xfId="0" applyBorder="1"/>
    <xf numFmtId="164" fontId="0" fillId="0" borderId="1" xfId="1" applyNumberFormat="1" applyFont="1" applyBorder="1"/>
    <xf numFmtId="43" fontId="0" fillId="0" borderId="1" xfId="1" applyNumberFormat="1" applyFont="1" applyBorder="1"/>
    <xf numFmtId="44" fontId="0" fillId="0" borderId="1" xfId="2" applyFont="1" applyBorder="1"/>
    <xf numFmtId="44" fontId="0" fillId="0" borderId="1" xfId="0" applyNumberFormat="1" applyBorder="1"/>
    <xf numFmtId="44" fontId="0" fillId="2" borderId="1" xfId="2" applyFont="1" applyFill="1" applyBorder="1"/>
    <xf numFmtId="43" fontId="0" fillId="0" borderId="1" xfId="0" applyNumberFormat="1" applyBorder="1"/>
    <xf numFmtId="0" fontId="0" fillId="2" borderId="1" xfId="0" applyFill="1" applyBorder="1"/>
    <xf numFmtId="164" fontId="0" fillId="0" borderId="1" xfId="1" applyNumberFormat="1" applyFont="1" applyFill="1" applyBorder="1" applyAlignment="1">
      <alignment horizontal="center"/>
    </xf>
    <xf numFmtId="164" fontId="0" fillId="2" borderId="1" xfId="1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left"/>
    </xf>
    <xf numFmtId="0" fontId="2" fillId="2" borderId="1" xfId="0" applyFont="1" applyFill="1" applyBorder="1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4" fontId="2" fillId="2" borderId="1" xfId="0" applyNumberFormat="1" applyFont="1" applyFill="1" applyBorder="1"/>
    <xf numFmtId="44" fontId="2" fillId="2" borderId="1" xfId="2" applyFont="1" applyFill="1" applyBorder="1"/>
    <xf numFmtId="164" fontId="2" fillId="2" borderId="1" xfId="1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left"/>
    </xf>
    <xf numFmtId="164" fontId="0" fillId="2" borderId="1" xfId="1" applyNumberFormat="1" applyFont="1" applyFill="1" applyBorder="1"/>
    <xf numFmtId="44" fontId="0" fillId="2" borderId="1" xfId="2" applyNumberFormat="1" applyFont="1" applyFill="1" applyBorder="1"/>
    <xf numFmtId="14" fontId="0" fillId="0" borderId="0" xfId="0" applyNumberFormat="1" applyAlignment="1">
      <alignment horizontal="left"/>
    </xf>
    <xf numFmtId="164" fontId="0" fillId="0" borderId="1" xfId="1" applyNumberFormat="1" applyFont="1" applyFill="1" applyBorder="1" applyAlignment="1">
      <alignment horizontal="center" vertical="center" wrapText="1"/>
    </xf>
    <xf numFmtId="164" fontId="0" fillId="0" borderId="1" xfId="1" applyNumberFormat="1" applyFont="1" applyFill="1" applyBorder="1"/>
    <xf numFmtId="43" fontId="0" fillId="0" borderId="1" xfId="1" applyNumberFormat="1" applyFont="1" applyFill="1" applyBorder="1"/>
    <xf numFmtId="165" fontId="0" fillId="0" borderId="1" xfId="1" applyNumberFormat="1" applyFont="1" applyFill="1" applyBorder="1"/>
    <xf numFmtId="0" fontId="0" fillId="0" borderId="1" xfId="0" applyFill="1" applyBorder="1" applyAlignment="1">
      <alignment wrapText="1"/>
    </xf>
    <xf numFmtId="44" fontId="0" fillId="0" borderId="1" xfId="2" applyFont="1" applyFill="1" applyBorder="1"/>
    <xf numFmtId="0" fontId="0" fillId="0" borderId="0" xfId="0" applyAlignment="1">
      <alignment vertical="center"/>
    </xf>
    <xf numFmtId="0" fontId="3" fillId="0" borderId="0" xfId="0" applyFont="1" applyFill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zoomScaleNormal="100" workbookViewId="0">
      <selection activeCell="B9" sqref="B9"/>
    </sheetView>
  </sheetViews>
  <sheetFormatPr defaultRowHeight="14.4" x14ac:dyDescent="0.3"/>
  <cols>
    <col min="1" max="1" width="65.44140625" customWidth="1"/>
    <col min="2" max="2" width="19.33203125" customWidth="1"/>
    <col min="3" max="3" width="16.6640625" customWidth="1"/>
    <col min="4" max="5" width="16" customWidth="1"/>
    <col min="6" max="6" width="16.33203125" customWidth="1"/>
  </cols>
  <sheetData>
    <row r="1" spans="1:6" x14ac:dyDescent="0.3">
      <c r="A1" t="s">
        <v>33</v>
      </c>
    </row>
    <row r="2" spans="1:6" x14ac:dyDescent="0.3">
      <c r="A2" t="s">
        <v>20</v>
      </c>
    </row>
    <row r="3" spans="1:6" x14ac:dyDescent="0.3">
      <c r="A3" s="22">
        <v>44861</v>
      </c>
    </row>
    <row r="5" spans="1:6" x14ac:dyDescent="0.3">
      <c r="A5" t="s">
        <v>18</v>
      </c>
    </row>
    <row r="7" spans="1:6" x14ac:dyDescent="0.3">
      <c r="A7" t="s">
        <v>16</v>
      </c>
      <c r="B7" s="30"/>
      <c r="C7" s="30"/>
      <c r="D7" s="30"/>
      <c r="E7" s="30"/>
      <c r="F7" s="30"/>
    </row>
    <row r="8" spans="1:6" x14ac:dyDescent="0.3"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</row>
    <row r="9" spans="1:6" x14ac:dyDescent="0.3">
      <c r="A9" s="2" t="s">
        <v>25</v>
      </c>
      <c r="B9" s="3">
        <v>4790</v>
      </c>
      <c r="C9" s="3">
        <v>4892</v>
      </c>
      <c r="D9" s="3">
        <v>5024</v>
      </c>
      <c r="E9" s="3">
        <v>5164</v>
      </c>
      <c r="F9" s="3">
        <v>5303</v>
      </c>
    </row>
    <row r="10" spans="1:6" x14ac:dyDescent="0.3">
      <c r="A10" s="2"/>
      <c r="B10" s="2"/>
      <c r="C10" s="2"/>
      <c r="D10" s="2"/>
      <c r="E10" s="2"/>
      <c r="F10" s="2"/>
    </row>
    <row r="11" spans="1:6" x14ac:dyDescent="0.3">
      <c r="A11" s="10" t="s">
        <v>24</v>
      </c>
      <c r="B11" s="4">
        <f>B9/1000</f>
        <v>4.79</v>
      </c>
      <c r="C11" s="4">
        <f t="shared" ref="C11:F11" si="0">C9/1000</f>
        <v>4.8920000000000003</v>
      </c>
      <c r="D11" s="4">
        <f t="shared" si="0"/>
        <v>5.024</v>
      </c>
      <c r="E11" s="4">
        <f t="shared" si="0"/>
        <v>5.1639999999999997</v>
      </c>
      <c r="F11" s="4">
        <f t="shared" si="0"/>
        <v>5.3029999999999999</v>
      </c>
    </row>
    <row r="12" spans="1:6" x14ac:dyDescent="0.3">
      <c r="A12" s="10" t="s">
        <v>26</v>
      </c>
      <c r="B12" s="24">
        <v>8</v>
      </c>
      <c r="C12" s="24">
        <v>8</v>
      </c>
      <c r="D12" s="24">
        <v>8</v>
      </c>
      <c r="E12" s="24">
        <v>8</v>
      </c>
      <c r="F12" s="24">
        <v>8</v>
      </c>
    </row>
    <row r="13" spans="1:6" x14ac:dyDescent="0.3">
      <c r="A13" s="10" t="s">
        <v>22</v>
      </c>
      <c r="B13" s="26">
        <v>1.2</v>
      </c>
      <c r="C13" s="25">
        <v>1.2</v>
      </c>
      <c r="D13" s="25">
        <v>1.2</v>
      </c>
      <c r="E13" s="25">
        <v>1.2</v>
      </c>
      <c r="F13" s="25">
        <v>1.2</v>
      </c>
    </row>
    <row r="14" spans="1:6" ht="28.8" x14ac:dyDescent="0.3">
      <c r="A14" s="23" t="s">
        <v>28</v>
      </c>
      <c r="B14" s="26">
        <v>1.0129999999999999</v>
      </c>
      <c r="C14" s="26">
        <v>1.0129999999999999</v>
      </c>
      <c r="D14" s="26">
        <v>1.0129999999999999</v>
      </c>
      <c r="E14" s="26">
        <v>1.0129999999999999</v>
      </c>
      <c r="F14" s="26">
        <v>1.0129999999999999</v>
      </c>
    </row>
    <row r="15" spans="1:6" x14ac:dyDescent="0.3">
      <c r="A15" s="23" t="s">
        <v>23</v>
      </c>
      <c r="B15" s="26">
        <f>B12*B13*B14</f>
        <v>9.7247999999999983</v>
      </c>
      <c r="C15" s="26">
        <f>C12*C13*C14</f>
        <v>9.7247999999999983</v>
      </c>
      <c r="D15" s="26">
        <f>D12*D13*D14</f>
        <v>9.7247999999999983</v>
      </c>
      <c r="E15" s="26">
        <f>E12*E13*E14</f>
        <v>9.7247999999999983</v>
      </c>
      <c r="F15" s="26">
        <f>F12*F13*F14</f>
        <v>9.7247999999999983</v>
      </c>
    </row>
    <row r="16" spans="1:6" x14ac:dyDescent="0.3">
      <c r="A16" s="19" t="s">
        <v>19</v>
      </c>
      <c r="B16" s="20"/>
      <c r="C16" s="20"/>
      <c r="D16" s="20"/>
      <c r="E16" s="20"/>
      <c r="F16" s="20"/>
    </row>
    <row r="17" spans="1:6" x14ac:dyDescent="0.3">
      <c r="A17" s="11" t="s">
        <v>5</v>
      </c>
      <c r="B17" s="20">
        <f>ROUNDUP(B11*B15,0)</f>
        <v>47</v>
      </c>
      <c r="C17" s="20">
        <f t="shared" ref="C17:F17" si="1">ROUNDUP(C11*C15,0)</f>
        <v>48</v>
      </c>
      <c r="D17" s="20">
        <f t="shared" si="1"/>
        <v>49</v>
      </c>
      <c r="E17" s="20">
        <f t="shared" si="1"/>
        <v>51</v>
      </c>
      <c r="F17" s="20">
        <f t="shared" si="1"/>
        <v>52</v>
      </c>
    </row>
    <row r="18" spans="1:6" x14ac:dyDescent="0.3">
      <c r="A18" s="11" t="s">
        <v>6</v>
      </c>
      <c r="B18" s="20">
        <v>1</v>
      </c>
      <c r="C18" s="20">
        <v>1</v>
      </c>
      <c r="D18" s="20">
        <v>1</v>
      </c>
      <c r="E18" s="20">
        <v>1</v>
      </c>
      <c r="F18" s="20">
        <v>1</v>
      </c>
    </row>
    <row r="19" spans="1:6" x14ac:dyDescent="0.3">
      <c r="A19" s="11" t="s">
        <v>27</v>
      </c>
      <c r="B19" s="21">
        <v>414.74</v>
      </c>
      <c r="C19" s="21">
        <v>414.74</v>
      </c>
      <c r="D19" s="21">
        <v>414.74</v>
      </c>
      <c r="E19" s="21">
        <v>414.74</v>
      </c>
      <c r="F19" s="21">
        <v>414.74</v>
      </c>
    </row>
    <row r="20" spans="1:6" x14ac:dyDescent="0.3">
      <c r="A20" s="11" t="s">
        <v>7</v>
      </c>
      <c r="B20" s="7">
        <f>B17*B18*B19</f>
        <v>19492.78</v>
      </c>
      <c r="C20" s="7">
        <f>C17*C18*C19</f>
        <v>19907.52</v>
      </c>
      <c r="D20" s="7">
        <f>D17*D18*D19</f>
        <v>20322.260000000002</v>
      </c>
      <c r="E20" s="7">
        <f>E17*E18*E19</f>
        <v>21151.74</v>
      </c>
      <c r="F20" s="7">
        <f>F17*F18*F19</f>
        <v>21566.48</v>
      </c>
    </row>
    <row r="21" spans="1:6" x14ac:dyDescent="0.3">
      <c r="A21" s="2"/>
      <c r="B21" s="2"/>
      <c r="C21" s="2"/>
      <c r="D21" s="2"/>
      <c r="E21" s="2"/>
      <c r="F21" s="2"/>
    </row>
    <row r="22" spans="1:6" x14ac:dyDescent="0.3">
      <c r="A22" s="10" t="s">
        <v>10</v>
      </c>
      <c r="B22" s="5">
        <v>325266049.48000002</v>
      </c>
      <c r="C22" s="5">
        <v>342610313.17000002</v>
      </c>
      <c r="D22" s="5">
        <v>360129577.94</v>
      </c>
      <c r="E22" s="5">
        <v>379524568.36000001</v>
      </c>
      <c r="F22" s="5">
        <v>400087441.50999999</v>
      </c>
    </row>
    <row r="23" spans="1:6" x14ac:dyDescent="0.3">
      <c r="A23" s="18" t="s">
        <v>9</v>
      </c>
      <c r="B23" s="16">
        <f>B22+B20</f>
        <v>325285542.25999999</v>
      </c>
      <c r="C23" s="16">
        <f t="shared" ref="C23:F23" si="2">C22+C20</f>
        <v>342630220.69</v>
      </c>
      <c r="D23" s="16">
        <f t="shared" si="2"/>
        <v>360149900.19999999</v>
      </c>
      <c r="E23" s="16">
        <f t="shared" si="2"/>
        <v>379545720.10000002</v>
      </c>
      <c r="F23" s="16">
        <f t="shared" si="2"/>
        <v>400109007.99000001</v>
      </c>
    </row>
    <row r="24" spans="1:6" x14ac:dyDescent="0.3">
      <c r="A24" s="10"/>
      <c r="B24" s="6"/>
      <c r="C24" s="6"/>
      <c r="D24" s="6"/>
      <c r="E24" s="6"/>
      <c r="F24" s="6"/>
    </row>
    <row r="25" spans="1:6" x14ac:dyDescent="0.3">
      <c r="A25" s="19" t="s">
        <v>21</v>
      </c>
      <c r="B25" s="17">
        <f>B23/B9</f>
        <v>67909.299010438408</v>
      </c>
      <c r="C25" s="17">
        <f>C23/C9</f>
        <v>70038.88403311529</v>
      </c>
      <c r="D25" s="17">
        <f>D23/D9</f>
        <v>71685.887778662422</v>
      </c>
      <c r="E25" s="17">
        <f>E23/E9</f>
        <v>73498.396611154152</v>
      </c>
      <c r="F25" s="17">
        <f>F23/F9</f>
        <v>75449.558361304924</v>
      </c>
    </row>
    <row r="26" spans="1:6" x14ac:dyDescent="0.3">
      <c r="A26" s="2"/>
      <c r="B26" s="2"/>
      <c r="C26" s="2"/>
      <c r="D26" s="2"/>
      <c r="E26" s="2"/>
      <c r="F26" s="2"/>
    </row>
    <row r="27" spans="1:6" x14ac:dyDescent="0.3">
      <c r="A27" s="12" t="s">
        <v>11</v>
      </c>
      <c r="B27" s="5">
        <v>12183.87</v>
      </c>
      <c r="C27" s="5">
        <v>12183.87</v>
      </c>
      <c r="D27" s="5">
        <v>12500</v>
      </c>
      <c r="E27" s="5">
        <v>13000</v>
      </c>
      <c r="F27" s="5">
        <v>13500</v>
      </c>
    </row>
    <row r="28" spans="1:6" ht="28.8" x14ac:dyDescent="0.3">
      <c r="A28" s="27" t="s">
        <v>30</v>
      </c>
      <c r="B28" s="28">
        <f>(1500-B19)*12</f>
        <v>13023.119999999999</v>
      </c>
      <c r="C28" s="28">
        <f t="shared" ref="C28:F28" si="3">(1500-C19)*12</f>
        <v>13023.119999999999</v>
      </c>
      <c r="D28" s="28">
        <f t="shared" si="3"/>
        <v>13023.119999999999</v>
      </c>
      <c r="E28" s="28">
        <f t="shared" si="3"/>
        <v>13023.119999999999</v>
      </c>
      <c r="F28" s="28">
        <f t="shared" si="3"/>
        <v>13023.119999999999</v>
      </c>
    </row>
    <row r="29" spans="1:6" x14ac:dyDescent="0.3">
      <c r="A29" s="13" t="s">
        <v>31</v>
      </c>
      <c r="B29" s="17">
        <f>SUM(B27:B28)</f>
        <v>25206.989999999998</v>
      </c>
      <c r="C29" s="17">
        <f t="shared" ref="C29:F29" si="4">SUM(C27:C28)</f>
        <v>25206.989999999998</v>
      </c>
      <c r="D29" s="17">
        <f t="shared" si="4"/>
        <v>25523.119999999999</v>
      </c>
      <c r="E29" s="17">
        <f t="shared" si="4"/>
        <v>26023.119999999999</v>
      </c>
      <c r="F29" s="17">
        <f t="shared" si="4"/>
        <v>26523.119999999999</v>
      </c>
    </row>
    <row r="30" spans="1:6" x14ac:dyDescent="0.3">
      <c r="A30" s="2"/>
      <c r="B30" s="8"/>
      <c r="C30" s="8"/>
      <c r="D30" s="8"/>
      <c r="E30" s="8"/>
      <c r="F30" s="8"/>
    </row>
    <row r="31" spans="1:6" x14ac:dyDescent="0.3">
      <c r="A31" s="15" t="s">
        <v>13</v>
      </c>
      <c r="B31" s="16">
        <f>B25+B29</f>
        <v>93116.289010438399</v>
      </c>
      <c r="C31" s="16">
        <f>C25+C29</f>
        <v>95245.87403311528</v>
      </c>
      <c r="D31" s="16">
        <f>D25+D29</f>
        <v>97209.007778662417</v>
      </c>
      <c r="E31" s="16">
        <f>E25+E29</f>
        <v>99521.516611154148</v>
      </c>
      <c r="F31" s="16">
        <f>F25+F29</f>
        <v>101972.67836130492</v>
      </c>
    </row>
    <row r="32" spans="1:6" x14ac:dyDescent="0.3">
      <c r="A32" s="2"/>
      <c r="B32" s="2"/>
      <c r="C32" s="2"/>
      <c r="D32" s="2"/>
      <c r="E32" s="2"/>
      <c r="F32" s="2"/>
    </row>
    <row r="33" spans="1:6" x14ac:dyDescent="0.3">
      <c r="A33" s="13" t="s">
        <v>29</v>
      </c>
      <c r="B33" s="9"/>
      <c r="C33" s="9"/>
      <c r="D33" s="9"/>
      <c r="E33" s="9"/>
      <c r="F33" s="9"/>
    </row>
    <row r="34" spans="1:6" x14ac:dyDescent="0.3">
      <c r="A34" s="2" t="s">
        <v>32</v>
      </c>
      <c r="B34" s="5">
        <v>158067</v>
      </c>
      <c r="C34" s="5">
        <v>164000</v>
      </c>
      <c r="D34" s="5">
        <v>168000</v>
      </c>
      <c r="E34" s="5">
        <v>172000</v>
      </c>
      <c r="F34" s="5">
        <v>176000</v>
      </c>
    </row>
    <row r="35" spans="1:6" x14ac:dyDescent="0.3">
      <c r="A35" s="2" t="s">
        <v>12</v>
      </c>
      <c r="B35" s="5">
        <v>33816.51</v>
      </c>
      <c r="C35" s="5">
        <v>33816.51</v>
      </c>
      <c r="D35" s="5">
        <v>33816.51</v>
      </c>
      <c r="E35" s="5">
        <v>33816.51</v>
      </c>
      <c r="F35" s="5">
        <v>33816.51</v>
      </c>
    </row>
    <row r="36" spans="1:6" x14ac:dyDescent="0.3">
      <c r="A36" s="14" t="s">
        <v>14</v>
      </c>
      <c r="B36" s="6">
        <f>B34+B35</f>
        <v>191883.51</v>
      </c>
      <c r="C36" s="6">
        <f>C34+C35</f>
        <v>197816.51</v>
      </c>
      <c r="D36" s="6">
        <f>D34+D35</f>
        <v>201816.51</v>
      </c>
      <c r="E36" s="6">
        <f>E34+E35</f>
        <v>205816.51</v>
      </c>
      <c r="F36" s="6">
        <f>F34+F35</f>
        <v>209816.51</v>
      </c>
    </row>
    <row r="37" spans="1:6" x14ac:dyDescent="0.3">
      <c r="A37" s="2"/>
      <c r="B37" s="2"/>
      <c r="C37" s="2"/>
      <c r="D37" s="2"/>
      <c r="E37" s="2"/>
      <c r="F37" s="2"/>
    </row>
    <row r="38" spans="1:6" x14ac:dyDescent="0.3">
      <c r="A38" s="2" t="s">
        <v>15</v>
      </c>
      <c r="B38" s="6">
        <f>B36-B31</f>
        <v>98767.220989561611</v>
      </c>
      <c r="C38" s="6">
        <f>C36-C31</f>
        <v>102570.63596688473</v>
      </c>
      <c r="D38" s="6">
        <f>D36-D31</f>
        <v>104607.50222133759</v>
      </c>
      <c r="E38" s="6">
        <f>E36-E31</f>
        <v>106294.99338884586</v>
      </c>
      <c r="F38" s="6">
        <f>F36-F31</f>
        <v>107843.83163869509</v>
      </c>
    </row>
  </sheetData>
  <printOptions headings="1"/>
  <pageMargins left="0.7" right="0.7" top="0.75" bottom="0.75" header="0.3" footer="0.3"/>
  <pageSetup scale="81" fitToHeight="0" orientation="landscape" horizontalDpi="300" verticalDpi="300" r:id="rId1"/>
  <headerFooter>
    <oddHeader>&amp;LState of NH, DHHS, DLTSS&amp;C&amp;A&amp;RMilliman/jhd</oddHeader>
    <oddFooter>&amp;L&amp;F&amp;C&amp;P of &amp;N&amp;R&amp;D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opLeftCell="A16" zoomScaleNormal="100" workbookViewId="0">
      <selection activeCell="B29" sqref="B29"/>
    </sheetView>
  </sheetViews>
  <sheetFormatPr defaultRowHeight="14.4" x14ac:dyDescent="0.3"/>
  <cols>
    <col min="1" max="1" width="65.44140625" customWidth="1"/>
    <col min="2" max="2" width="19.33203125" customWidth="1"/>
    <col min="3" max="3" width="16.6640625" customWidth="1"/>
    <col min="4" max="5" width="16" customWidth="1"/>
    <col min="6" max="6" width="16.33203125" customWidth="1"/>
  </cols>
  <sheetData>
    <row r="1" spans="1:6" x14ac:dyDescent="0.3">
      <c r="A1" t="s">
        <v>34</v>
      </c>
    </row>
    <row r="2" spans="1:6" x14ac:dyDescent="0.3">
      <c r="A2" t="s">
        <v>20</v>
      </c>
    </row>
    <row r="3" spans="1:6" x14ac:dyDescent="0.3">
      <c r="A3" s="22">
        <v>44861</v>
      </c>
    </row>
    <row r="5" spans="1:6" x14ac:dyDescent="0.3">
      <c r="A5" t="s">
        <v>8</v>
      </c>
    </row>
    <row r="7" spans="1:6" x14ac:dyDescent="0.3">
      <c r="A7" s="29" t="s">
        <v>16</v>
      </c>
      <c r="B7" s="30"/>
      <c r="C7" s="30"/>
      <c r="D7" s="30"/>
      <c r="E7" s="30"/>
      <c r="F7" s="30"/>
    </row>
    <row r="8" spans="1:6" x14ac:dyDescent="0.3"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</row>
    <row r="9" spans="1:6" x14ac:dyDescent="0.3">
      <c r="A9" s="2" t="s">
        <v>25</v>
      </c>
      <c r="B9" s="3">
        <v>287</v>
      </c>
      <c r="C9" s="3">
        <v>292</v>
      </c>
      <c r="D9" s="3">
        <v>297</v>
      </c>
      <c r="E9" s="3">
        <v>302</v>
      </c>
      <c r="F9" s="3">
        <v>307</v>
      </c>
    </row>
    <row r="10" spans="1:6" x14ac:dyDescent="0.3">
      <c r="A10" s="2"/>
      <c r="B10" s="2"/>
      <c r="C10" s="2"/>
      <c r="D10" s="2"/>
      <c r="E10" s="2"/>
      <c r="F10" s="2"/>
    </row>
    <row r="11" spans="1:6" x14ac:dyDescent="0.3">
      <c r="A11" s="10" t="s">
        <v>24</v>
      </c>
      <c r="B11" s="4">
        <f>B9/1000</f>
        <v>0.28699999999999998</v>
      </c>
      <c r="C11" s="4">
        <f t="shared" ref="C11:F11" si="0">C9/1000</f>
        <v>0.29199999999999998</v>
      </c>
      <c r="D11" s="4">
        <f t="shared" si="0"/>
        <v>0.29699999999999999</v>
      </c>
      <c r="E11" s="4">
        <f t="shared" si="0"/>
        <v>0.30199999999999999</v>
      </c>
      <c r="F11" s="4">
        <f t="shared" si="0"/>
        <v>0.307</v>
      </c>
    </row>
    <row r="12" spans="1:6" x14ac:dyDescent="0.3">
      <c r="A12" s="10" t="s">
        <v>26</v>
      </c>
      <c r="B12" s="3">
        <v>8</v>
      </c>
      <c r="C12" s="3">
        <v>8</v>
      </c>
      <c r="D12" s="3">
        <v>8</v>
      </c>
      <c r="E12" s="3">
        <v>8</v>
      </c>
      <c r="F12" s="3">
        <v>8</v>
      </c>
    </row>
    <row r="13" spans="1:6" x14ac:dyDescent="0.3">
      <c r="A13" s="10" t="s">
        <v>22</v>
      </c>
      <c r="B13" s="26">
        <v>1.2</v>
      </c>
      <c r="C13" s="26">
        <v>1.2</v>
      </c>
      <c r="D13" s="26">
        <v>1.2</v>
      </c>
      <c r="E13" s="26">
        <v>1.2</v>
      </c>
      <c r="F13" s="26">
        <v>1.2</v>
      </c>
    </row>
    <row r="14" spans="1:6" ht="28.8" x14ac:dyDescent="0.3">
      <c r="A14" s="23" t="s">
        <v>28</v>
      </c>
      <c r="B14" s="26">
        <v>1.0129999999999999</v>
      </c>
      <c r="C14" s="26">
        <v>1.0129999999999999</v>
      </c>
      <c r="D14" s="26">
        <v>1.0129999999999999</v>
      </c>
      <c r="E14" s="26">
        <v>1.0129999999999999</v>
      </c>
      <c r="F14" s="26">
        <v>1.0129999999999999</v>
      </c>
    </row>
    <row r="15" spans="1:6" x14ac:dyDescent="0.3">
      <c r="A15" s="23" t="s">
        <v>23</v>
      </c>
      <c r="B15" s="4">
        <f>B12*B13*B14</f>
        <v>9.7247999999999983</v>
      </c>
      <c r="C15" s="4">
        <f t="shared" ref="C15:F15" si="1">C12*C13*C14</f>
        <v>9.7247999999999983</v>
      </c>
      <c r="D15" s="4">
        <f t="shared" si="1"/>
        <v>9.7247999999999983</v>
      </c>
      <c r="E15" s="4">
        <f t="shared" si="1"/>
        <v>9.7247999999999983</v>
      </c>
      <c r="F15" s="4">
        <f t="shared" si="1"/>
        <v>9.7247999999999983</v>
      </c>
    </row>
    <row r="16" spans="1:6" x14ac:dyDescent="0.3">
      <c r="A16" s="19" t="s">
        <v>19</v>
      </c>
      <c r="B16" s="20"/>
      <c r="C16" s="20"/>
      <c r="D16" s="20"/>
      <c r="E16" s="20"/>
      <c r="F16" s="20"/>
    </row>
    <row r="17" spans="1:6" x14ac:dyDescent="0.3">
      <c r="A17" s="11" t="s">
        <v>5</v>
      </c>
      <c r="B17" s="20">
        <f>ROUNDUP(B11*B15,0)</f>
        <v>3</v>
      </c>
      <c r="C17" s="20">
        <f t="shared" ref="C17:F17" si="2">ROUNDUP(C11*C15,0)</f>
        <v>3</v>
      </c>
      <c r="D17" s="20">
        <f t="shared" si="2"/>
        <v>3</v>
      </c>
      <c r="E17" s="20">
        <f t="shared" si="2"/>
        <v>3</v>
      </c>
      <c r="F17" s="20">
        <f t="shared" si="2"/>
        <v>3</v>
      </c>
    </row>
    <row r="18" spans="1:6" x14ac:dyDescent="0.3">
      <c r="A18" s="11" t="s">
        <v>6</v>
      </c>
      <c r="B18" s="20">
        <v>1</v>
      </c>
      <c r="C18" s="20">
        <v>1</v>
      </c>
      <c r="D18" s="20">
        <v>1</v>
      </c>
      <c r="E18" s="20">
        <v>1</v>
      </c>
      <c r="F18" s="20">
        <v>1</v>
      </c>
    </row>
    <row r="19" spans="1:6" x14ac:dyDescent="0.3">
      <c r="A19" s="11" t="s">
        <v>27</v>
      </c>
      <c r="B19" s="21">
        <v>414.74</v>
      </c>
      <c r="C19" s="21">
        <v>414.74</v>
      </c>
      <c r="D19" s="21">
        <v>414.74</v>
      </c>
      <c r="E19" s="21">
        <v>414.74</v>
      </c>
      <c r="F19" s="21">
        <v>414.74</v>
      </c>
    </row>
    <row r="20" spans="1:6" x14ac:dyDescent="0.3">
      <c r="A20" s="11" t="s">
        <v>7</v>
      </c>
      <c r="B20" s="7">
        <f>B17*B18*B19</f>
        <v>1244.22</v>
      </c>
      <c r="C20" s="7">
        <f t="shared" ref="C20:F20" si="3">C17*C18*C19</f>
        <v>1244.22</v>
      </c>
      <c r="D20" s="7">
        <f t="shared" si="3"/>
        <v>1244.22</v>
      </c>
      <c r="E20" s="7">
        <f t="shared" si="3"/>
        <v>1244.22</v>
      </c>
      <c r="F20" s="7">
        <f t="shared" si="3"/>
        <v>1244.22</v>
      </c>
    </row>
    <row r="21" spans="1:6" x14ac:dyDescent="0.3">
      <c r="A21" s="2"/>
      <c r="B21" s="2"/>
      <c r="C21" s="2"/>
      <c r="D21" s="2"/>
      <c r="E21" s="2"/>
      <c r="F21" s="2"/>
    </row>
    <row r="22" spans="1:6" x14ac:dyDescent="0.3">
      <c r="A22" s="10" t="s">
        <v>10</v>
      </c>
      <c r="B22" s="5">
        <v>26926397.469999999</v>
      </c>
      <c r="C22" s="5">
        <v>27327199.280000001</v>
      </c>
      <c r="D22" s="5">
        <v>27678029.719999999</v>
      </c>
      <c r="E22" s="5">
        <v>28125198.539999999</v>
      </c>
      <c r="F22" s="5">
        <v>28564919.600000001</v>
      </c>
    </row>
    <row r="23" spans="1:6" x14ac:dyDescent="0.3">
      <c r="A23" s="18" t="s">
        <v>9</v>
      </c>
      <c r="B23" s="16">
        <f>B22+B20</f>
        <v>26927641.689999998</v>
      </c>
      <c r="C23" s="16">
        <f t="shared" ref="C23:F23" si="4">C22+C20</f>
        <v>27328443.5</v>
      </c>
      <c r="D23" s="16">
        <f t="shared" si="4"/>
        <v>27679273.939999998</v>
      </c>
      <c r="E23" s="16">
        <f t="shared" si="4"/>
        <v>28126442.759999998</v>
      </c>
      <c r="F23" s="16">
        <f t="shared" si="4"/>
        <v>28566163.82</v>
      </c>
    </row>
    <row r="24" spans="1:6" x14ac:dyDescent="0.3">
      <c r="A24" s="10"/>
      <c r="B24" s="6"/>
      <c r="C24" s="6"/>
      <c r="D24" s="6"/>
      <c r="E24" s="6"/>
      <c r="F24" s="6"/>
    </row>
    <row r="25" spans="1:6" x14ac:dyDescent="0.3">
      <c r="A25" s="19" t="s">
        <v>21</v>
      </c>
      <c r="B25" s="17">
        <f>B23/B9</f>
        <v>93824.535505226479</v>
      </c>
      <c r="C25" s="17">
        <f t="shared" ref="C25:F25" si="5">C23/C9</f>
        <v>93590.559931506854</v>
      </c>
      <c r="D25" s="17">
        <f t="shared" si="5"/>
        <v>93196.208552188546</v>
      </c>
      <c r="E25" s="17">
        <f t="shared" si="5"/>
        <v>93133.916423841059</v>
      </c>
      <c r="F25" s="17">
        <f t="shared" si="5"/>
        <v>93049.393550488603</v>
      </c>
    </row>
    <row r="26" spans="1:6" x14ac:dyDescent="0.3">
      <c r="A26" s="2"/>
      <c r="B26" s="2"/>
      <c r="C26" s="2"/>
      <c r="D26" s="2"/>
      <c r="E26" s="2"/>
      <c r="F26" s="2"/>
    </row>
    <row r="27" spans="1:6" x14ac:dyDescent="0.3">
      <c r="A27" s="12" t="s">
        <v>11</v>
      </c>
      <c r="B27" s="5">
        <v>9455.1</v>
      </c>
      <c r="C27" s="5">
        <v>9833.2999999999993</v>
      </c>
      <c r="D27" s="5">
        <v>10226.629999999999</v>
      </c>
      <c r="E27" s="5">
        <v>10635.7</v>
      </c>
      <c r="F27" s="5">
        <v>11061.13</v>
      </c>
    </row>
    <row r="28" spans="1:6" ht="28.8" x14ac:dyDescent="0.3">
      <c r="A28" s="27" t="s">
        <v>30</v>
      </c>
      <c r="B28" s="5">
        <f>(1500-B19)*12</f>
        <v>13023.119999999999</v>
      </c>
      <c r="C28" s="5">
        <f t="shared" ref="C28:F28" si="6">(1500-C19)*12</f>
        <v>13023.119999999999</v>
      </c>
      <c r="D28" s="5">
        <f t="shared" si="6"/>
        <v>13023.119999999999</v>
      </c>
      <c r="E28" s="5">
        <f t="shared" si="6"/>
        <v>13023.119999999999</v>
      </c>
      <c r="F28" s="5">
        <f t="shared" si="6"/>
        <v>13023.119999999999</v>
      </c>
    </row>
    <row r="29" spans="1:6" x14ac:dyDescent="0.3">
      <c r="A29" s="13" t="s">
        <v>31</v>
      </c>
      <c r="B29" s="17">
        <f>SUM(B27:B28)</f>
        <v>22478.22</v>
      </c>
      <c r="C29" s="17">
        <f t="shared" ref="C29:F29" si="7">SUM(C27:C28)</f>
        <v>22856.42</v>
      </c>
      <c r="D29" s="17">
        <f t="shared" si="7"/>
        <v>23249.75</v>
      </c>
      <c r="E29" s="17">
        <f t="shared" si="7"/>
        <v>23658.82</v>
      </c>
      <c r="F29" s="17">
        <f t="shared" si="7"/>
        <v>24084.25</v>
      </c>
    </row>
    <row r="30" spans="1:6" x14ac:dyDescent="0.3">
      <c r="A30" s="2"/>
      <c r="B30" s="8"/>
      <c r="C30" s="8"/>
      <c r="D30" s="8"/>
      <c r="E30" s="8"/>
      <c r="F30" s="8"/>
    </row>
    <row r="31" spans="1:6" x14ac:dyDescent="0.3">
      <c r="A31" s="15" t="s">
        <v>13</v>
      </c>
      <c r="B31" s="16">
        <f>B25+B29</f>
        <v>116302.75550522648</v>
      </c>
      <c r="C31" s="16">
        <f>C25+C29</f>
        <v>116446.97993150685</v>
      </c>
      <c r="D31" s="16">
        <f>D25+D29</f>
        <v>116445.95855218855</v>
      </c>
      <c r="E31" s="16">
        <f>E25+E29</f>
        <v>116792.73642384107</v>
      </c>
      <c r="F31" s="16">
        <f>F25+F29</f>
        <v>117133.6435504886</v>
      </c>
    </row>
    <row r="32" spans="1:6" x14ac:dyDescent="0.3">
      <c r="A32" s="2"/>
      <c r="B32" s="2"/>
      <c r="C32" s="2"/>
      <c r="D32" s="2"/>
      <c r="E32" s="2"/>
      <c r="F32" s="2"/>
    </row>
    <row r="33" spans="1:6" x14ac:dyDescent="0.3">
      <c r="A33" s="13" t="s">
        <v>29</v>
      </c>
      <c r="B33" s="9"/>
      <c r="C33" s="9"/>
      <c r="D33" s="9"/>
      <c r="E33" s="9"/>
      <c r="F33" s="9"/>
    </row>
    <row r="34" spans="1:6" x14ac:dyDescent="0.3">
      <c r="A34" s="2" t="s">
        <v>32</v>
      </c>
      <c r="B34" s="5">
        <v>145078.25</v>
      </c>
      <c r="C34" s="5">
        <v>150881.38</v>
      </c>
      <c r="D34" s="5">
        <v>156916.64000000001</v>
      </c>
      <c r="E34" s="5">
        <v>163193.29999999999</v>
      </c>
      <c r="F34" s="5">
        <v>169721.04</v>
      </c>
    </row>
    <row r="35" spans="1:6" x14ac:dyDescent="0.3">
      <c r="A35" s="2" t="s">
        <v>12</v>
      </c>
      <c r="B35" s="5">
        <v>14467.48</v>
      </c>
      <c r="C35" s="5">
        <v>15046.18</v>
      </c>
      <c r="D35" s="5">
        <v>15648.03</v>
      </c>
      <c r="E35" s="5">
        <v>16273.95</v>
      </c>
      <c r="F35" s="5">
        <v>16924.91</v>
      </c>
    </row>
    <row r="36" spans="1:6" x14ac:dyDescent="0.3">
      <c r="A36" s="14" t="s">
        <v>14</v>
      </c>
      <c r="B36" s="6">
        <f>B34+B35</f>
        <v>159545.73000000001</v>
      </c>
      <c r="C36" s="6">
        <f>C34+C35</f>
        <v>165927.56</v>
      </c>
      <c r="D36" s="6">
        <f>D34+D35</f>
        <v>172564.67</v>
      </c>
      <c r="E36" s="6">
        <f>E34+E35</f>
        <v>179467.25</v>
      </c>
      <c r="F36" s="6">
        <f>F34+F35</f>
        <v>186645.95</v>
      </c>
    </row>
    <row r="37" spans="1:6" x14ac:dyDescent="0.3">
      <c r="A37" s="2"/>
      <c r="B37" s="2"/>
      <c r="C37" s="2"/>
      <c r="D37" s="2"/>
      <c r="E37" s="2"/>
      <c r="F37" s="2"/>
    </row>
    <row r="38" spans="1:6" x14ac:dyDescent="0.3">
      <c r="A38" s="2" t="s">
        <v>15</v>
      </c>
      <c r="B38" s="6">
        <f>B36-B31</f>
        <v>43242.974494773531</v>
      </c>
      <c r="C38" s="6">
        <f>C36-C31</f>
        <v>49480.580068493146</v>
      </c>
      <c r="D38" s="6">
        <f>D36-D31</f>
        <v>56118.711447811467</v>
      </c>
      <c r="E38" s="6">
        <f>E36-E31</f>
        <v>62674.513576158934</v>
      </c>
      <c r="F38" s="6">
        <f>F36-F31</f>
        <v>69512.306449511409</v>
      </c>
    </row>
  </sheetData>
  <printOptions headings="1"/>
  <pageMargins left="0.7" right="0.7" top="0.75" bottom="0.75" header="0.3" footer="0.3"/>
  <pageSetup scale="81" fitToHeight="0" orientation="landscape" horizontalDpi="300" verticalDpi="300" r:id="rId1"/>
  <headerFooter>
    <oddHeader>&amp;LState of NH, DHHS, DLTSS&amp;C&amp;A&amp;RMilliman/jhd</oddHeader>
    <oddFooter>&amp;L&amp;F&amp;C&amp;P of &amp;N&amp;R&amp;D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opLeftCell="A19" zoomScaleNormal="100" workbookViewId="0">
      <selection activeCell="A3" sqref="A3"/>
    </sheetView>
  </sheetViews>
  <sheetFormatPr defaultRowHeight="14.4" x14ac:dyDescent="0.3"/>
  <cols>
    <col min="1" max="1" width="65.44140625" customWidth="1"/>
    <col min="2" max="2" width="19.33203125" customWidth="1"/>
    <col min="3" max="3" width="16.6640625" customWidth="1"/>
    <col min="4" max="5" width="16" customWidth="1"/>
    <col min="6" max="6" width="16.33203125" customWidth="1"/>
  </cols>
  <sheetData>
    <row r="1" spans="1:6" x14ac:dyDescent="0.3">
      <c r="A1" t="s">
        <v>35</v>
      </c>
    </row>
    <row r="2" spans="1:6" x14ac:dyDescent="0.3">
      <c r="A2" t="s">
        <v>20</v>
      </c>
    </row>
    <row r="3" spans="1:6" x14ac:dyDescent="0.3">
      <c r="A3" s="22">
        <v>44861</v>
      </c>
    </row>
    <row r="5" spans="1:6" x14ac:dyDescent="0.3">
      <c r="A5" t="s">
        <v>17</v>
      </c>
    </row>
    <row r="7" spans="1:6" x14ac:dyDescent="0.3">
      <c r="A7" s="29" t="s">
        <v>16</v>
      </c>
      <c r="B7" s="30"/>
      <c r="C7" s="30"/>
      <c r="D7" s="30"/>
      <c r="E7" s="30"/>
      <c r="F7" s="30"/>
    </row>
    <row r="8" spans="1:6" x14ac:dyDescent="0.3"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</row>
    <row r="9" spans="1:6" x14ac:dyDescent="0.3">
      <c r="A9" s="2" t="s">
        <v>25</v>
      </c>
      <c r="B9" s="3">
        <v>4952</v>
      </c>
      <c r="C9" s="3">
        <v>5185</v>
      </c>
      <c r="D9" s="3">
        <v>5429</v>
      </c>
      <c r="E9" s="3">
        <v>5684</v>
      </c>
      <c r="F9" s="3">
        <v>5951</v>
      </c>
    </row>
    <row r="10" spans="1:6" x14ac:dyDescent="0.3">
      <c r="A10" s="2"/>
      <c r="B10" s="2"/>
      <c r="C10" s="2"/>
      <c r="D10" s="2"/>
      <c r="E10" s="2"/>
      <c r="F10" s="2"/>
    </row>
    <row r="11" spans="1:6" x14ac:dyDescent="0.3">
      <c r="A11" s="10" t="s">
        <v>24</v>
      </c>
      <c r="B11" s="4">
        <f>B9/1000</f>
        <v>4.952</v>
      </c>
      <c r="C11" s="4">
        <f>C9/1000</f>
        <v>5.1849999999999996</v>
      </c>
      <c r="D11" s="4">
        <f>D9/1000</f>
        <v>5.4290000000000003</v>
      </c>
      <c r="E11" s="4">
        <f>E9/1000</f>
        <v>5.6840000000000002</v>
      </c>
      <c r="F11" s="4">
        <f>F9/1000</f>
        <v>5.9509999999999996</v>
      </c>
    </row>
    <row r="12" spans="1:6" x14ac:dyDescent="0.3">
      <c r="A12" s="10" t="s">
        <v>26</v>
      </c>
      <c r="B12" s="3">
        <v>8</v>
      </c>
      <c r="C12" s="3">
        <v>8</v>
      </c>
      <c r="D12" s="3">
        <v>8</v>
      </c>
      <c r="E12" s="3">
        <v>8</v>
      </c>
      <c r="F12" s="3">
        <v>8</v>
      </c>
    </row>
    <row r="13" spans="1:6" x14ac:dyDescent="0.3">
      <c r="A13" s="10" t="s">
        <v>22</v>
      </c>
      <c r="B13" s="26">
        <v>1.2</v>
      </c>
      <c r="C13" s="26">
        <v>1.2</v>
      </c>
      <c r="D13" s="26">
        <v>1.2</v>
      </c>
      <c r="E13" s="26">
        <v>1.2</v>
      </c>
      <c r="F13" s="26">
        <v>1.2</v>
      </c>
    </row>
    <row r="14" spans="1:6" ht="28.8" x14ac:dyDescent="0.3">
      <c r="A14" s="23" t="s">
        <v>28</v>
      </c>
      <c r="B14" s="26">
        <v>1.0129999999999999</v>
      </c>
      <c r="C14" s="26">
        <v>1.0129999999999999</v>
      </c>
      <c r="D14" s="26">
        <v>1.0129999999999999</v>
      </c>
      <c r="E14" s="26">
        <v>1.0129999999999999</v>
      </c>
      <c r="F14" s="26">
        <v>1.0129999999999999</v>
      </c>
    </row>
    <row r="15" spans="1:6" x14ac:dyDescent="0.3">
      <c r="A15" s="23" t="s">
        <v>23</v>
      </c>
      <c r="B15" s="4">
        <f>B12*B13*B14</f>
        <v>9.7247999999999983</v>
      </c>
      <c r="C15" s="4">
        <f t="shared" ref="C15:F15" si="0">C12*C13*C14</f>
        <v>9.7247999999999983</v>
      </c>
      <c r="D15" s="4">
        <f t="shared" si="0"/>
        <v>9.7247999999999983</v>
      </c>
      <c r="E15" s="4">
        <f t="shared" si="0"/>
        <v>9.7247999999999983</v>
      </c>
      <c r="F15" s="4">
        <f t="shared" si="0"/>
        <v>9.7247999999999983</v>
      </c>
    </row>
    <row r="16" spans="1:6" x14ac:dyDescent="0.3">
      <c r="A16" s="19" t="s">
        <v>19</v>
      </c>
      <c r="B16" s="20"/>
      <c r="C16" s="20"/>
      <c r="D16" s="20"/>
      <c r="E16" s="20"/>
      <c r="F16" s="20"/>
    </row>
    <row r="17" spans="1:6" x14ac:dyDescent="0.3">
      <c r="A17" s="11" t="s">
        <v>5</v>
      </c>
      <c r="B17" s="20">
        <f>ROUNDUP(B11*B15,0)</f>
        <v>49</v>
      </c>
      <c r="C17" s="20">
        <f t="shared" ref="C17:F17" si="1">ROUNDUP(C11*C15,0)</f>
        <v>51</v>
      </c>
      <c r="D17" s="20">
        <f t="shared" si="1"/>
        <v>53</v>
      </c>
      <c r="E17" s="20">
        <f t="shared" si="1"/>
        <v>56</v>
      </c>
      <c r="F17" s="20">
        <f t="shared" si="1"/>
        <v>58</v>
      </c>
    </row>
    <row r="18" spans="1:6" x14ac:dyDescent="0.3">
      <c r="A18" s="11" t="s">
        <v>6</v>
      </c>
      <c r="B18" s="20">
        <v>1</v>
      </c>
      <c r="C18" s="20">
        <v>1</v>
      </c>
      <c r="D18" s="20">
        <v>1</v>
      </c>
      <c r="E18" s="20">
        <v>1</v>
      </c>
      <c r="F18" s="20">
        <v>1</v>
      </c>
    </row>
    <row r="19" spans="1:6" x14ac:dyDescent="0.3">
      <c r="A19" s="11" t="s">
        <v>27</v>
      </c>
      <c r="B19" s="21">
        <v>414.74</v>
      </c>
      <c r="C19" s="21">
        <v>414.74</v>
      </c>
      <c r="D19" s="21">
        <v>414.74</v>
      </c>
      <c r="E19" s="21">
        <v>414.74</v>
      </c>
      <c r="F19" s="21">
        <v>414.74</v>
      </c>
    </row>
    <row r="20" spans="1:6" x14ac:dyDescent="0.3">
      <c r="A20" s="11" t="s">
        <v>7</v>
      </c>
      <c r="B20" s="7">
        <f>B17*B18*B19</f>
        <v>20322.260000000002</v>
      </c>
      <c r="C20" s="7">
        <f>C17*C18*C19</f>
        <v>21151.74</v>
      </c>
      <c r="D20" s="7">
        <f>D17*D18*D19</f>
        <v>21981.22</v>
      </c>
      <c r="E20" s="7">
        <f>E17*E18*E19</f>
        <v>23225.440000000002</v>
      </c>
      <c r="F20" s="7">
        <f>F17*F18*F19</f>
        <v>24054.920000000002</v>
      </c>
    </row>
    <row r="21" spans="1:6" x14ac:dyDescent="0.3">
      <c r="A21" s="2"/>
      <c r="B21" s="2"/>
      <c r="C21" s="2"/>
      <c r="D21" s="2"/>
      <c r="E21" s="2"/>
      <c r="F21" s="2"/>
    </row>
    <row r="22" spans="1:6" x14ac:dyDescent="0.3">
      <c r="A22" s="10" t="s">
        <v>10</v>
      </c>
      <c r="B22" s="5">
        <v>72940605.219999999</v>
      </c>
      <c r="C22" s="5">
        <v>76147933.319999993</v>
      </c>
      <c r="D22" s="5">
        <v>79831620.030000001</v>
      </c>
      <c r="E22" s="5">
        <v>83731160.579999998</v>
      </c>
      <c r="F22" s="5">
        <v>88064754.780000001</v>
      </c>
    </row>
    <row r="23" spans="1:6" x14ac:dyDescent="0.3">
      <c r="A23" s="18" t="s">
        <v>9</v>
      </c>
      <c r="B23" s="16">
        <f>B22+B20</f>
        <v>72960927.480000004</v>
      </c>
      <c r="C23" s="16">
        <f>C22+C20</f>
        <v>76169085.059999987</v>
      </c>
      <c r="D23" s="16">
        <f>D22+D20</f>
        <v>79853601.25</v>
      </c>
      <c r="E23" s="16">
        <f>E22+E20</f>
        <v>83754386.019999996</v>
      </c>
      <c r="F23" s="16">
        <f>F22+F20</f>
        <v>88088809.700000003</v>
      </c>
    </row>
    <row r="24" spans="1:6" x14ac:dyDescent="0.3">
      <c r="A24" s="10"/>
      <c r="B24" s="6"/>
      <c r="C24" s="6"/>
      <c r="D24" s="6"/>
      <c r="E24" s="6"/>
      <c r="F24" s="6"/>
    </row>
    <row r="25" spans="1:6" x14ac:dyDescent="0.3">
      <c r="A25" s="19" t="s">
        <v>21</v>
      </c>
      <c r="B25" s="17">
        <f>B23/B9</f>
        <v>14733.628327948305</v>
      </c>
      <c r="C25" s="17">
        <f>C23/C9</f>
        <v>14690.276771456121</v>
      </c>
      <c r="D25" s="17">
        <f>D23/D9</f>
        <v>14708.712700313134</v>
      </c>
      <c r="E25" s="17">
        <f>E23/E9</f>
        <v>14735.113655876143</v>
      </c>
      <c r="F25" s="17">
        <f>F23/F9</f>
        <v>14802.354175768778</v>
      </c>
    </row>
    <row r="26" spans="1:6" x14ac:dyDescent="0.3">
      <c r="A26" s="2"/>
      <c r="B26" s="2"/>
      <c r="C26" s="2"/>
      <c r="D26" s="2"/>
      <c r="E26" s="2"/>
      <c r="F26" s="2"/>
    </row>
    <row r="27" spans="1:6" x14ac:dyDescent="0.3">
      <c r="A27" s="12" t="s">
        <v>11</v>
      </c>
      <c r="B27" s="5">
        <v>24366</v>
      </c>
      <c r="C27" s="5">
        <v>26703</v>
      </c>
      <c r="D27" s="5">
        <v>29264</v>
      </c>
      <c r="E27" s="5">
        <v>32070</v>
      </c>
      <c r="F27" s="5">
        <v>35146</v>
      </c>
    </row>
    <row r="28" spans="1:6" ht="28.8" x14ac:dyDescent="0.3">
      <c r="A28" s="27" t="s">
        <v>30</v>
      </c>
      <c r="B28" s="5">
        <f>(1500-B19)*12</f>
        <v>13023.119999999999</v>
      </c>
      <c r="C28" s="5">
        <f t="shared" ref="C28:F28" si="2">(1500-C19)*12</f>
        <v>13023.119999999999</v>
      </c>
      <c r="D28" s="5">
        <f t="shared" si="2"/>
        <v>13023.119999999999</v>
      </c>
      <c r="E28" s="5">
        <f t="shared" si="2"/>
        <v>13023.119999999999</v>
      </c>
      <c r="F28" s="5">
        <f t="shared" si="2"/>
        <v>13023.119999999999</v>
      </c>
    </row>
    <row r="29" spans="1:6" x14ac:dyDescent="0.3">
      <c r="A29" s="13" t="s">
        <v>31</v>
      </c>
      <c r="B29" s="17">
        <f>SUM(B27:B28)</f>
        <v>37389.119999999995</v>
      </c>
      <c r="C29" s="17">
        <f t="shared" ref="C29:F29" si="3">SUM(C27:C28)</f>
        <v>39726.119999999995</v>
      </c>
      <c r="D29" s="17">
        <f t="shared" si="3"/>
        <v>42287.119999999995</v>
      </c>
      <c r="E29" s="17">
        <f t="shared" si="3"/>
        <v>45093.119999999995</v>
      </c>
      <c r="F29" s="17">
        <f t="shared" si="3"/>
        <v>48169.119999999995</v>
      </c>
    </row>
    <row r="30" spans="1:6" x14ac:dyDescent="0.3">
      <c r="A30" s="2"/>
      <c r="B30" s="8"/>
      <c r="C30" s="8"/>
      <c r="D30" s="8"/>
      <c r="E30" s="8"/>
      <c r="F30" s="8"/>
    </row>
    <row r="31" spans="1:6" x14ac:dyDescent="0.3">
      <c r="A31" s="15" t="s">
        <v>13</v>
      </c>
      <c r="B31" s="16">
        <f>B25+B29</f>
        <v>52122.748327948299</v>
      </c>
      <c r="C31" s="16">
        <f>C25+C29</f>
        <v>54416.396771456115</v>
      </c>
      <c r="D31" s="16">
        <f>D25+D29</f>
        <v>56995.832700313127</v>
      </c>
      <c r="E31" s="16">
        <f>E25+E29</f>
        <v>59828.233655876138</v>
      </c>
      <c r="F31" s="16">
        <f>F25+F29</f>
        <v>62971.474175768773</v>
      </c>
    </row>
    <row r="32" spans="1:6" x14ac:dyDescent="0.3">
      <c r="A32" s="2"/>
      <c r="B32" s="2"/>
      <c r="C32" s="2"/>
      <c r="D32" s="2"/>
      <c r="E32" s="2"/>
      <c r="F32" s="2"/>
    </row>
    <row r="33" spans="1:6" x14ac:dyDescent="0.3">
      <c r="A33" s="13" t="s">
        <v>29</v>
      </c>
      <c r="B33" s="9"/>
      <c r="C33" s="9"/>
      <c r="D33" s="9"/>
      <c r="E33" s="9"/>
      <c r="F33" s="9"/>
    </row>
    <row r="34" spans="1:6" x14ac:dyDescent="0.3">
      <c r="A34" s="2" t="s">
        <v>32</v>
      </c>
      <c r="B34" s="5">
        <v>53739</v>
      </c>
      <c r="C34" s="5">
        <v>54384</v>
      </c>
      <c r="D34" s="5">
        <v>55037</v>
      </c>
      <c r="E34" s="5">
        <v>55697</v>
      </c>
      <c r="F34" s="5">
        <v>56365</v>
      </c>
    </row>
    <row r="35" spans="1:6" x14ac:dyDescent="0.3">
      <c r="A35" s="2" t="s">
        <v>12</v>
      </c>
      <c r="B35" s="5">
        <v>6684</v>
      </c>
      <c r="C35" s="5">
        <v>7078</v>
      </c>
      <c r="D35" s="5">
        <v>7496</v>
      </c>
      <c r="E35" s="5">
        <v>7938</v>
      </c>
      <c r="F35" s="5">
        <v>8406</v>
      </c>
    </row>
    <row r="36" spans="1:6" x14ac:dyDescent="0.3">
      <c r="A36" s="14" t="s">
        <v>14</v>
      </c>
      <c r="B36" s="6">
        <f>B34+B35</f>
        <v>60423</v>
      </c>
      <c r="C36" s="6">
        <f>C34+C35</f>
        <v>61462</v>
      </c>
      <c r="D36" s="6">
        <f>D34+D35</f>
        <v>62533</v>
      </c>
      <c r="E36" s="6">
        <f>E34+E35</f>
        <v>63635</v>
      </c>
      <c r="F36" s="6">
        <f>F34+F35</f>
        <v>64771</v>
      </c>
    </row>
    <row r="37" spans="1:6" x14ac:dyDescent="0.3">
      <c r="A37" s="2"/>
      <c r="B37" s="2"/>
      <c r="C37" s="2"/>
      <c r="D37" s="2"/>
      <c r="E37" s="2"/>
      <c r="F37" s="2"/>
    </row>
    <row r="38" spans="1:6" x14ac:dyDescent="0.3">
      <c r="A38" s="2" t="s">
        <v>15</v>
      </c>
      <c r="B38" s="6">
        <f>B36-B31</f>
        <v>8300.2516720517015</v>
      </c>
      <c r="C38" s="6">
        <f>C36-C31</f>
        <v>7045.6032285438851</v>
      </c>
      <c r="D38" s="6">
        <f>D36-D31</f>
        <v>5537.1672996868729</v>
      </c>
      <c r="E38" s="6">
        <f>E36-E31</f>
        <v>3806.7663441238619</v>
      </c>
      <c r="F38" s="6">
        <f>F36-F31</f>
        <v>1799.5258242312266</v>
      </c>
    </row>
  </sheetData>
  <printOptions headings="1"/>
  <pageMargins left="0.7" right="0.7" top="0.75" bottom="0.75" header="0.3" footer="0.3"/>
  <pageSetup scale="81" fitToHeight="0" orientation="landscape" horizontalDpi="300" verticalDpi="300" r:id="rId1"/>
  <headerFooter>
    <oddHeader>&amp;LState of NH, DHHS, DLTSS&amp;C&amp;A&amp;RMilliman/jhd</oddHeader>
    <oddFooter>&amp;L&amp;F&amp;C&amp;P of &amp;N&amp;R&amp;D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DD</vt:lpstr>
      <vt:lpstr>ABD</vt:lpstr>
      <vt:lpstr>CFI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Doig, Jennifer</dc:creator>
  <cp:lastModifiedBy>Doig, Jennifer</cp:lastModifiedBy>
  <cp:lastPrinted>2022-10-27T21:06:15Z</cp:lastPrinted>
  <dcterms:created xsi:type="dcterms:W3CDTF">2022-10-21T20:39:23Z</dcterms:created>
  <dcterms:modified xsi:type="dcterms:W3CDTF">2022-10-27T21:43:00Z</dcterms:modified>
</cp:coreProperties>
</file>