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hhs.state.nh.us\data\CONTRACTS\2 RFx\2023\DPHS\RFP-2023-DPHS-03-PERSO (Personal Responsibility Education Program)\"/>
    </mc:Choice>
  </mc:AlternateContent>
  <bookViews>
    <workbookView xWindow="14400" yWindow="0" windowWidth="32974" windowHeight="23400"/>
  </bookViews>
  <sheets>
    <sheet name="Inputs &amp; Result Summary" sheetId="1" r:id="rId1"/>
    <sheet name="Detail Results" sheetId="2" r:id="rId2"/>
  </sheets>
  <definedNames>
    <definedName name="_xlnm.Print_Area" localSheetId="1">'Detail Results'!$A$1:$T$6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 i="1" l="1"/>
  <c r="G2" i="2" s="1"/>
  <c r="H10" i="1"/>
  <c r="J2" i="2" s="1"/>
  <c r="H11" i="1"/>
  <c r="M2" i="2" s="1"/>
  <c r="H12" i="1"/>
  <c r="P2" i="2" s="1"/>
  <c r="H13" i="1"/>
  <c r="S2" i="2" s="1"/>
  <c r="H4" i="1"/>
  <c r="D2" i="2" s="1"/>
  <c r="Q5" i="2"/>
  <c r="Q4" i="2"/>
  <c r="Q3" i="2"/>
  <c r="N5" i="2"/>
  <c r="N4" i="2"/>
  <c r="N3" i="2"/>
  <c r="K5" i="2"/>
  <c r="K4" i="2"/>
  <c r="K3" i="2"/>
  <c r="H5" i="2"/>
  <c r="H4" i="2"/>
  <c r="H3" i="2"/>
  <c r="B5" i="2"/>
  <c r="B4" i="2"/>
  <c r="B3" i="2"/>
  <c r="Q2" i="2"/>
  <c r="N2" i="2"/>
  <c r="K2" i="2"/>
  <c r="H2" i="2"/>
  <c r="E2" i="2"/>
  <c r="B2" i="2"/>
  <c r="A5" i="2"/>
  <c r="A4" i="2"/>
  <c r="A3" i="2"/>
  <c r="D9" i="1"/>
  <c r="E5" i="2" s="1"/>
  <c r="C9" i="1"/>
  <c r="E4" i="2" s="1"/>
  <c r="B9" i="1"/>
  <c r="E3" i="2" s="1"/>
  <c r="F14" i="1"/>
  <c r="H6" i="2" l="1"/>
  <c r="I3" i="2" s="1"/>
  <c r="K6" i="2"/>
  <c r="L3" i="2" s="1"/>
  <c r="M3" i="2"/>
  <c r="J3" i="2"/>
  <c r="H14" i="1"/>
  <c r="I4" i="2"/>
  <c r="J4" i="2" s="1"/>
  <c r="I5" i="2"/>
  <c r="J5" i="2" s="1"/>
  <c r="Q6" i="2"/>
  <c r="R4" i="2" s="1"/>
  <c r="S4" i="2" s="1"/>
  <c r="L5" i="2"/>
  <c r="M5" i="2" s="1"/>
  <c r="L4" i="2"/>
  <c r="M4" i="2" s="1"/>
  <c r="R3" i="2"/>
  <c r="S3" i="2" s="1"/>
  <c r="N6" i="2"/>
  <c r="B6" i="2"/>
  <c r="E6" i="2"/>
  <c r="F3" i="2" s="1"/>
  <c r="G3" i="2" s="1"/>
  <c r="R5" i="2" l="1"/>
  <c r="S5" i="2" s="1"/>
  <c r="O3" i="2"/>
  <c r="P3" i="2" s="1"/>
  <c r="O4" i="2"/>
  <c r="P4" i="2" s="1"/>
  <c r="O5" i="2"/>
  <c r="P5" i="2" s="1"/>
  <c r="B1048575" i="2"/>
  <c r="C4" i="2"/>
  <c r="D4" i="2" s="1"/>
  <c r="C3" i="2"/>
  <c r="D3" i="2" s="1"/>
  <c r="T3" i="2" s="1"/>
  <c r="B15" i="1" s="1"/>
  <c r="C5" i="2"/>
  <c r="D5" i="2" s="1"/>
  <c r="F5" i="2"/>
  <c r="G5" i="2" s="1"/>
  <c r="F4" i="2"/>
  <c r="G4" i="2" s="1"/>
  <c r="T5" i="2" l="1"/>
  <c r="D15" i="1" s="1"/>
  <c r="T4" i="2"/>
  <c r="T6" i="2" l="1"/>
  <c r="C15" i="1"/>
</calcChain>
</file>

<file path=xl/sharedStrings.xml><?xml version="1.0" encoding="utf-8"?>
<sst xmlns="http://schemas.openxmlformats.org/spreadsheetml/2006/main" count="22" uniqueCount="22">
  <si>
    <t>Pop 10-18 inclusive (any gender)</t>
  </si>
  <si>
    <t>Homeless Youth</t>
  </si>
  <si>
    <t>Foster Youth</t>
  </si>
  <si>
    <t>Youth living with HIV</t>
  </si>
  <si>
    <t>Human Trafficking</t>
  </si>
  <si>
    <t>YRBS Sexually Active</t>
  </si>
  <si>
    <t>Number of Teen Births</t>
  </si>
  <si>
    <t>Components</t>
  </si>
  <si>
    <t>Proposal Score</t>
  </si>
  <si>
    <t>Projected Served</t>
  </si>
  <si>
    <t>Total Funding Available</t>
  </si>
  <si>
    <t>Weight</t>
  </si>
  <si>
    <t>Available</t>
  </si>
  <si>
    <t>Total</t>
  </si>
  <si>
    <t>Summary Results</t>
  </si>
  <si>
    <t>A</t>
  </si>
  <si>
    <t>B</t>
  </si>
  <si>
    <t>C</t>
  </si>
  <si>
    <t>Special Populations Total</t>
  </si>
  <si>
    <t>Agency</t>
  </si>
  <si>
    <r>
      <t xml:space="preserve">This spreadsheet is intended to serve as an example of the NH PREP Funding Formula. 
</t>
    </r>
    <r>
      <rPr>
        <sz val="11"/>
        <color rgb="FFFF0000"/>
        <rFont val="Calibri"/>
        <family val="2"/>
        <scheme val="minor"/>
      </rPr>
      <t>The numbers are made up for the purpose of this example.</t>
    </r>
    <r>
      <rPr>
        <sz val="11"/>
        <color theme="1"/>
        <rFont val="Calibri"/>
        <family val="2"/>
        <scheme val="minor"/>
      </rPr>
      <t xml:space="preserve">
This example assumes that three agencies (labeled A, B, C) apply for funding. The total funding available in this example is 1 million dollars.  The green cells in this spreadsheet indicate inputs necessary for implementation of the formula.
The components of the formula, calculated per geographical area, are:
   1. Population ages 10 to 18 years
   2. Special Populations (homeless youth, foster youth, youth living with HIV, and human trafficking)
   3. Number of sexually active youth
   4. Number of teen births
   5. Proposal score
   6. Number of projected served by PREP program
Each component is assigned a weight as displayed in column "F". The weight determines the percentage of the total funding available that is allotted to each component.
The calculation details are available in the "Detail Results" worksheet (tab at bottom).
The summary results are available in row 15 of this "Inputs &amp; Result Summary" worksheet.</t>
    </r>
  </si>
  <si>
    <t>Detailed Formula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</si>
</sst>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5"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s>
  <borders count="35">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style="thin">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ck">
        <color auto="1"/>
      </right>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right style="thin">
        <color auto="1"/>
      </right>
      <top/>
      <bottom style="thin">
        <color auto="1"/>
      </bottom>
      <diagonal/>
    </border>
    <border>
      <left/>
      <right style="thin">
        <color auto="1"/>
      </right>
      <top style="thin">
        <color auto="1"/>
      </top>
      <bottom/>
      <diagonal/>
    </border>
  </borders>
  <cellStyleXfs count="1">
    <xf numFmtId="0" fontId="0" fillId="0" borderId="0"/>
  </cellStyleXfs>
  <cellXfs count="83">
    <xf numFmtId="0" fontId="0" fillId="0" borderId="0" xfId="0"/>
    <xf numFmtId="0" fontId="0" fillId="0" borderId="0" xfId="0" applyAlignment="1">
      <alignment horizontal="center" vertical="center"/>
    </xf>
    <xf numFmtId="0" fontId="1" fillId="0" borderId="1" xfId="0" applyFont="1" applyBorder="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4" xfId="0" applyBorder="1"/>
    <xf numFmtId="0" fontId="0" fillId="0" borderId="4" xfId="0" applyFill="1" applyBorder="1"/>
    <xf numFmtId="0" fontId="0" fillId="0" borderId="7" xfId="0" applyFill="1" applyBorder="1"/>
    <xf numFmtId="0" fontId="0" fillId="0" borderId="10" xfId="0" applyBorder="1"/>
    <xf numFmtId="0" fontId="1" fillId="0" borderId="12" xfId="0" applyFont="1" applyFill="1" applyBorder="1" applyAlignment="1">
      <alignment horizontal="center" vertical="center"/>
    </xf>
    <xf numFmtId="9" fontId="0" fillId="0" borderId="0" xfId="0" applyNumberFormat="1" applyAlignment="1">
      <alignment horizontal="center" vertical="center"/>
    </xf>
    <xf numFmtId="1" fontId="0" fillId="2" borderId="5" xfId="0" applyNumberFormat="1" applyFill="1" applyBorder="1" applyAlignment="1">
      <alignment horizontal="center" vertical="center"/>
    </xf>
    <xf numFmtId="1" fontId="0" fillId="2" borderId="6" xfId="0" applyNumberFormat="1" applyFill="1" applyBorder="1" applyAlignment="1">
      <alignment horizontal="center" vertical="center"/>
    </xf>
    <xf numFmtId="1" fontId="0" fillId="2" borderId="8" xfId="0" applyNumberFormat="1" applyFill="1" applyBorder="1" applyAlignment="1">
      <alignment horizontal="center" vertical="center"/>
    </xf>
    <xf numFmtId="1" fontId="0" fillId="2" borderId="9" xfId="0" applyNumberFormat="1" applyFill="1" applyBorder="1" applyAlignment="1">
      <alignment horizontal="center" vertical="center"/>
    </xf>
    <xf numFmtId="9" fontId="0" fillId="2" borderId="13" xfId="0" applyNumberFormat="1" applyFill="1" applyBorder="1" applyAlignment="1">
      <alignment horizontal="center" vertical="center"/>
    </xf>
    <xf numFmtId="9" fontId="0" fillId="2" borderId="14" xfId="0" applyNumberFormat="1" applyFill="1" applyBorder="1" applyAlignment="1">
      <alignment horizontal="center" vertical="center"/>
    </xf>
    <xf numFmtId="0" fontId="0" fillId="0" borderId="4" xfId="0" applyBorder="1" applyAlignment="1">
      <alignment horizontal="right"/>
    </xf>
    <xf numFmtId="10" fontId="0" fillId="0" borderId="0" xfId="0" applyNumberFormat="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1" fontId="0" fillId="0" borderId="5" xfId="0" applyNumberFormat="1" applyFill="1" applyBorder="1" applyAlignment="1">
      <alignment horizontal="center" vertical="center"/>
    </xf>
    <xf numFmtId="1" fontId="0" fillId="0" borderId="6" xfId="0" applyNumberFormat="1" applyFill="1" applyBorder="1" applyAlignment="1">
      <alignment horizontal="center" vertical="center"/>
    </xf>
    <xf numFmtId="9" fontId="0" fillId="0" borderId="13" xfId="0" applyNumberFormat="1" applyFill="1" applyBorder="1" applyAlignment="1">
      <alignment horizontal="center" vertical="center"/>
    </xf>
    <xf numFmtId="164" fontId="0" fillId="2" borderId="11" xfId="0" applyNumberFormat="1" applyFill="1" applyBorder="1" applyAlignment="1">
      <alignment horizontal="center" vertical="center"/>
    </xf>
    <xf numFmtId="0" fontId="0" fillId="0" borderId="0" xfId="0" applyAlignment="1">
      <alignment wrapText="1"/>
    </xf>
    <xf numFmtId="0" fontId="0" fillId="0" borderId="0" xfId="0" applyAlignment="1">
      <alignment horizontal="center" vertical="center" wrapText="1"/>
    </xf>
    <xf numFmtId="1" fontId="0" fillId="0" borderId="0" xfId="0" applyNumberFormat="1" applyAlignment="1">
      <alignment horizontal="center" vertical="center"/>
    </xf>
    <xf numFmtId="9" fontId="0" fillId="2" borderId="5" xfId="0" applyNumberFormat="1" applyFill="1" applyBorder="1" applyAlignment="1">
      <alignment horizontal="center" vertical="center"/>
    </xf>
    <xf numFmtId="9" fontId="0" fillId="2" borderId="6" xfId="0" applyNumberFormat="1" applyFill="1" applyBorder="1" applyAlignment="1">
      <alignment horizontal="center" vertical="center"/>
    </xf>
    <xf numFmtId="164" fontId="0" fillId="0" borderId="1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0" xfId="0" applyNumberFormat="1" applyAlignment="1">
      <alignment horizontal="center" vertical="center"/>
    </xf>
    <xf numFmtId="165" fontId="0" fillId="0" borderId="15" xfId="0" applyNumberFormat="1" applyBorder="1" applyAlignment="1">
      <alignment horizontal="center" vertical="center"/>
    </xf>
    <xf numFmtId="165" fontId="0" fillId="0" borderId="11" xfId="0" applyNumberFormat="1" applyBorder="1" applyAlignment="1">
      <alignment horizontal="center" vertical="center"/>
    </xf>
    <xf numFmtId="0" fontId="3" fillId="0" borderId="4" xfId="0" applyFont="1" applyBorder="1"/>
    <xf numFmtId="9" fontId="0" fillId="0" borderId="19" xfId="0" applyNumberFormat="1" applyBorder="1" applyAlignment="1">
      <alignment horizontal="center" vertical="center"/>
    </xf>
    <xf numFmtId="9" fontId="0" fillId="0" borderId="5" xfId="0" applyNumberFormat="1" applyBorder="1" applyAlignment="1">
      <alignment horizontal="center" vertical="center"/>
    </xf>
    <xf numFmtId="164" fontId="0" fillId="0" borderId="6" xfId="0" applyNumberFormat="1" applyBorder="1" applyAlignment="1">
      <alignment horizontal="center" vertical="center"/>
    </xf>
    <xf numFmtId="9" fontId="0" fillId="0" borderId="20" xfId="0" applyNumberFormat="1" applyBorder="1" applyAlignment="1">
      <alignment horizontal="center" vertical="center"/>
    </xf>
    <xf numFmtId="0" fontId="1" fillId="0" borderId="16" xfId="0" applyFont="1" applyBorder="1" applyAlignment="1">
      <alignment horizontal="center" vertical="center" wrapText="1"/>
    </xf>
    <xf numFmtId="0" fontId="0" fillId="0" borderId="17" xfId="0" applyBorder="1" applyAlignment="1">
      <alignment horizontal="center" vertical="center" wrapText="1"/>
    </xf>
    <xf numFmtId="164" fontId="0" fillId="0" borderId="18" xfId="0" applyNumberFormat="1" applyBorder="1" applyAlignment="1">
      <alignment horizontal="center" vertical="center" wrapText="1"/>
    </xf>
    <xf numFmtId="0" fontId="1" fillId="0" borderId="17" xfId="0" applyFont="1" applyBorder="1" applyAlignment="1">
      <alignment horizontal="center" vertical="center" wrapText="1"/>
    </xf>
    <xf numFmtId="164" fontId="0" fillId="0" borderId="17" xfId="0" applyNumberFormat="1" applyBorder="1" applyAlignment="1">
      <alignment horizontal="center" vertical="center" wrapText="1"/>
    </xf>
    <xf numFmtId="0" fontId="1" fillId="0" borderId="18" xfId="0" applyFont="1" applyBorder="1" applyAlignment="1">
      <alignment horizontal="center" vertical="center" wrapText="1"/>
    </xf>
    <xf numFmtId="0" fontId="0" fillId="0" borderId="16" xfId="0" applyBorder="1"/>
    <xf numFmtId="1" fontId="0" fillId="0" borderId="16" xfId="0" applyNumberFormat="1" applyBorder="1" applyAlignment="1">
      <alignment horizontal="center" vertical="center"/>
    </xf>
    <xf numFmtId="9" fontId="0" fillId="0" borderId="17" xfId="0" applyNumberFormat="1" applyBorder="1" applyAlignment="1">
      <alignment horizontal="center" vertical="center"/>
    </xf>
    <xf numFmtId="9" fontId="0" fillId="0" borderId="18" xfId="0" applyNumberFormat="1" applyBorder="1" applyAlignment="1">
      <alignment horizontal="center" vertical="center"/>
    </xf>
    <xf numFmtId="1" fontId="0" fillId="0" borderId="17" xfId="0" applyNumberFormat="1" applyBorder="1" applyAlignment="1">
      <alignment horizontal="center" vertical="center"/>
    </xf>
    <xf numFmtId="0" fontId="0" fillId="0" borderId="17" xfId="0" applyBorder="1" applyAlignment="1">
      <alignment horizontal="center" vertical="center"/>
    </xf>
    <xf numFmtId="164" fontId="0" fillId="0" borderId="17" xfId="0" applyNumberFormat="1" applyBorder="1" applyAlignment="1">
      <alignment horizontal="center" vertical="center"/>
    </xf>
    <xf numFmtId="164" fontId="0" fillId="0" borderId="18" xfId="0" applyNumberFormat="1" applyBorder="1" applyAlignment="1">
      <alignment horizontal="center" vertical="center"/>
    </xf>
    <xf numFmtId="9" fontId="0" fillId="0" borderId="16" xfId="0" applyNumberFormat="1" applyBorder="1" applyAlignment="1">
      <alignment horizontal="center" vertical="center"/>
    </xf>
    <xf numFmtId="164" fontId="0" fillId="0" borderId="21"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5" xfId="0" applyNumberFormat="1" applyBorder="1" applyAlignment="1">
      <alignment horizontal="center" vertical="center"/>
    </xf>
    <xf numFmtId="164" fontId="0" fillId="0" borderId="26" xfId="0" applyNumberFormat="1" applyBorder="1" applyAlignment="1">
      <alignment horizontal="center" vertical="center"/>
    </xf>
    <xf numFmtId="1" fontId="0" fillId="0" borderId="1" xfId="0" applyNumberFormat="1" applyBorder="1" applyAlignment="1">
      <alignment horizontal="center" vertical="center"/>
    </xf>
    <xf numFmtId="9" fontId="0" fillId="0" borderId="2" xfId="0" applyNumberFormat="1" applyBorder="1" applyAlignment="1">
      <alignment horizontal="center" vertical="center"/>
    </xf>
    <xf numFmtId="164" fontId="0" fillId="0" borderId="3" xfId="0" applyNumberFormat="1" applyBorder="1" applyAlignment="1">
      <alignment horizontal="center" vertical="center"/>
    </xf>
    <xf numFmtId="1" fontId="0" fillId="0" borderId="4" xfId="0" applyNumberFormat="1" applyBorder="1" applyAlignment="1">
      <alignment horizontal="center" vertical="center"/>
    </xf>
    <xf numFmtId="1" fontId="0" fillId="0" borderId="7" xfId="0" applyNumberFormat="1" applyBorder="1" applyAlignment="1">
      <alignment horizontal="center" vertical="center"/>
    </xf>
    <xf numFmtId="9" fontId="0" fillId="0" borderId="8" xfId="0" applyNumberFormat="1" applyBorder="1" applyAlignment="1">
      <alignment horizontal="center" vertical="center"/>
    </xf>
    <xf numFmtId="164" fontId="0" fillId="0" borderId="9" xfId="0" applyNumberForma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 fontId="0" fillId="0" borderId="30" xfId="0" applyNumberFormat="1" applyBorder="1" applyAlignment="1">
      <alignment horizontal="center" vertical="center"/>
    </xf>
    <xf numFmtId="1" fontId="0" fillId="0" borderId="31" xfId="0" applyNumberFormat="1" applyBorder="1" applyAlignment="1">
      <alignment horizontal="center" vertical="center"/>
    </xf>
    <xf numFmtId="1" fontId="0" fillId="0" borderId="32" xfId="0" applyNumberFormat="1" applyBorder="1" applyAlignment="1">
      <alignment horizontal="center" vertical="center"/>
    </xf>
    <xf numFmtId="1" fontId="0" fillId="0" borderId="33" xfId="0" applyNumberFormat="1" applyBorder="1" applyAlignment="1">
      <alignment horizontal="center" vertical="center"/>
    </xf>
    <xf numFmtId="1" fontId="0" fillId="0" borderId="34" xfId="0" applyNumberFormat="1" applyBorder="1" applyAlignment="1">
      <alignment horizontal="center" vertical="center"/>
    </xf>
    <xf numFmtId="9" fontId="0" fillId="0" borderId="1" xfId="0" applyNumberFormat="1" applyBorder="1" applyAlignment="1">
      <alignment horizontal="center" vertical="center"/>
    </xf>
    <xf numFmtId="9" fontId="0" fillId="0" borderId="4" xfId="0" applyNumberFormat="1" applyBorder="1" applyAlignment="1">
      <alignment horizontal="center" vertical="center"/>
    </xf>
    <xf numFmtId="9" fontId="0" fillId="0" borderId="7" xfId="0" applyNumberFormat="1" applyBorder="1" applyAlignment="1">
      <alignment horizontal="center" vertical="center"/>
    </xf>
    <xf numFmtId="49" fontId="0" fillId="3" borderId="0" xfId="0" applyNumberFormat="1" applyFill="1" applyAlignment="1">
      <alignment horizontal="left" vertical="top" wrapText="1"/>
    </xf>
    <xf numFmtId="0" fontId="4"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view="pageLayout" zoomScale="120" zoomScaleNormal="120" zoomScalePageLayoutView="120" workbookViewId="0">
      <selection activeCell="K9" sqref="K9"/>
    </sheetView>
  </sheetViews>
  <sheetFormatPr defaultRowHeight="14.6" x14ac:dyDescent="0.4"/>
  <cols>
    <col min="1" max="1" width="30.3046875" bestFit="1" customWidth="1"/>
    <col min="2" max="4" width="14.69140625" style="1" customWidth="1"/>
    <col min="5" max="5" width="3" customWidth="1"/>
    <col min="7" max="7" width="2.3046875" customWidth="1"/>
    <col min="8" max="8" width="13.69140625" style="1" customWidth="1"/>
  </cols>
  <sheetData>
    <row r="1" spans="1:8" ht="15.45" thickTop="1" thickBot="1" x14ac:dyDescent="0.45">
      <c r="A1" s="8" t="s">
        <v>10</v>
      </c>
      <c r="B1" s="24">
        <v>1000000</v>
      </c>
    </row>
    <row r="2" spans="1:8" ht="15.45" thickTop="1" thickBot="1" x14ac:dyDescent="0.45">
      <c r="B2" s="18"/>
      <c r="C2" s="18"/>
      <c r="D2" s="18"/>
    </row>
    <row r="3" spans="1:8" ht="15" thickTop="1" x14ac:dyDescent="0.4">
      <c r="A3" s="2" t="s">
        <v>7</v>
      </c>
      <c r="B3" s="3" t="s">
        <v>15</v>
      </c>
      <c r="C3" s="3" t="s">
        <v>16</v>
      </c>
      <c r="D3" s="4" t="s">
        <v>17</v>
      </c>
      <c r="F3" s="9" t="s">
        <v>11</v>
      </c>
      <c r="H3" s="9" t="s">
        <v>12</v>
      </c>
    </row>
    <row r="4" spans="1:8" x14ac:dyDescent="0.4">
      <c r="A4" s="5" t="s">
        <v>0</v>
      </c>
      <c r="B4" s="11">
        <v>5668</v>
      </c>
      <c r="C4" s="11">
        <v>4876</v>
      </c>
      <c r="D4" s="12">
        <v>2360</v>
      </c>
      <c r="F4" s="15">
        <v>0.15</v>
      </c>
      <c r="H4" s="30">
        <f>F4*B$1</f>
        <v>150000</v>
      </c>
    </row>
    <row r="5" spans="1:8" x14ac:dyDescent="0.4">
      <c r="A5" s="17" t="s">
        <v>1</v>
      </c>
      <c r="B5" s="19">
        <v>10</v>
      </c>
      <c r="C5" s="19">
        <v>10</v>
      </c>
      <c r="D5" s="20">
        <v>7</v>
      </c>
      <c r="F5" s="23"/>
      <c r="H5" s="30"/>
    </row>
    <row r="6" spans="1:8" x14ac:dyDescent="0.4">
      <c r="A6" s="17" t="s">
        <v>2</v>
      </c>
      <c r="B6" s="11">
        <v>252.56509609423435</v>
      </c>
      <c r="C6" s="11">
        <v>217.27371357718539</v>
      </c>
      <c r="D6" s="12">
        <v>105.16119032858028</v>
      </c>
      <c r="F6" s="23"/>
      <c r="H6" s="30"/>
    </row>
    <row r="7" spans="1:8" x14ac:dyDescent="0.4">
      <c r="A7" s="17" t="s">
        <v>3</v>
      </c>
      <c r="B7" s="11">
        <v>10</v>
      </c>
      <c r="C7" s="11">
        <v>10</v>
      </c>
      <c r="D7" s="12">
        <v>7</v>
      </c>
      <c r="F7" s="23"/>
      <c r="H7" s="30"/>
    </row>
    <row r="8" spans="1:8" x14ac:dyDescent="0.4">
      <c r="A8" s="17" t="s">
        <v>4</v>
      </c>
      <c r="B8" s="11">
        <v>20</v>
      </c>
      <c r="C8" s="11">
        <v>25</v>
      </c>
      <c r="D8" s="12">
        <v>20</v>
      </c>
      <c r="F8" s="23"/>
      <c r="H8" s="30"/>
    </row>
    <row r="9" spans="1:8" x14ac:dyDescent="0.4">
      <c r="A9" s="35" t="s">
        <v>18</v>
      </c>
      <c r="B9" s="21">
        <f>SUM(B5:B8)</f>
        <v>292.56509609423438</v>
      </c>
      <c r="C9" s="21">
        <f>SUM(C5:C8)</f>
        <v>262.27371357718539</v>
      </c>
      <c r="D9" s="22">
        <f>SUM(D5:D8)</f>
        <v>139.16119032858029</v>
      </c>
      <c r="F9" s="15">
        <v>0.05</v>
      </c>
      <c r="H9" s="30">
        <f t="shared" ref="H9:H13" si="0">F9*B$1</f>
        <v>50000</v>
      </c>
    </row>
    <row r="10" spans="1:8" x14ac:dyDescent="0.4">
      <c r="A10" s="5" t="s">
        <v>5</v>
      </c>
      <c r="B10" s="11">
        <v>428</v>
      </c>
      <c r="C10" s="11">
        <v>440</v>
      </c>
      <c r="D10" s="12">
        <v>354</v>
      </c>
      <c r="F10" s="15">
        <v>0.05</v>
      </c>
      <c r="H10" s="30">
        <f t="shared" si="0"/>
        <v>50000</v>
      </c>
    </row>
    <row r="11" spans="1:8" x14ac:dyDescent="0.4">
      <c r="A11" s="5" t="s">
        <v>6</v>
      </c>
      <c r="B11" s="11">
        <v>49</v>
      </c>
      <c r="C11" s="11">
        <v>19</v>
      </c>
      <c r="D11" s="12">
        <v>14</v>
      </c>
      <c r="F11" s="15">
        <v>0.25</v>
      </c>
      <c r="H11" s="30">
        <f t="shared" si="0"/>
        <v>250000</v>
      </c>
    </row>
    <row r="12" spans="1:8" x14ac:dyDescent="0.4">
      <c r="A12" s="6" t="s">
        <v>8</v>
      </c>
      <c r="B12" s="28">
        <v>0.85</v>
      </c>
      <c r="C12" s="28">
        <v>0.9</v>
      </c>
      <c r="D12" s="29">
        <v>0.95</v>
      </c>
      <c r="F12" s="15">
        <v>0.25</v>
      </c>
      <c r="H12" s="30">
        <f t="shared" si="0"/>
        <v>250000</v>
      </c>
    </row>
    <row r="13" spans="1:8" ht="15" thickBot="1" x14ac:dyDescent="0.45">
      <c r="A13" s="7" t="s">
        <v>9</v>
      </c>
      <c r="B13" s="13">
        <v>75</v>
      </c>
      <c r="C13" s="13">
        <v>75</v>
      </c>
      <c r="D13" s="14">
        <v>50</v>
      </c>
      <c r="F13" s="16">
        <v>0.25</v>
      </c>
      <c r="H13" s="31">
        <f t="shared" si="0"/>
        <v>250000</v>
      </c>
    </row>
    <row r="14" spans="1:8" ht="15.45" thickTop="1" thickBot="1" x14ac:dyDescent="0.45">
      <c r="F14" s="10">
        <f>SUM(F4:F13)</f>
        <v>1</v>
      </c>
      <c r="H14" s="32">
        <f>SUM(H4:H13)</f>
        <v>1000000</v>
      </c>
    </row>
    <row r="15" spans="1:8" ht="15.45" thickTop="1" thickBot="1" x14ac:dyDescent="0.45">
      <c r="A15" s="8" t="s">
        <v>14</v>
      </c>
      <c r="B15" s="33">
        <f>'Detail Results'!T3</f>
        <v>426320.94632445194</v>
      </c>
      <c r="C15" s="33">
        <f>'Detail Results'!T4</f>
        <v>328589.33580809558</v>
      </c>
      <c r="D15" s="34">
        <f>'Detail Results'!T5</f>
        <v>245089.71786745248</v>
      </c>
    </row>
    <row r="16" spans="1:8" ht="15" thickTop="1" x14ac:dyDescent="0.4"/>
    <row r="17" spans="1:8" ht="15" customHeight="1" x14ac:dyDescent="0.4">
      <c r="A17" s="79" t="s">
        <v>20</v>
      </c>
      <c r="B17" s="79"/>
      <c r="C17" s="79"/>
      <c r="D17" s="79"/>
      <c r="E17" s="79"/>
      <c r="F17" s="79"/>
      <c r="G17" s="79"/>
      <c r="H17" s="79"/>
    </row>
    <row r="18" spans="1:8" x14ac:dyDescent="0.4">
      <c r="A18" s="79"/>
      <c r="B18" s="79"/>
      <c r="C18" s="79"/>
      <c r="D18" s="79"/>
      <c r="E18" s="79"/>
      <c r="F18" s="79"/>
      <c r="G18" s="79"/>
      <c r="H18" s="79"/>
    </row>
    <row r="19" spans="1:8" x14ac:dyDescent="0.4">
      <c r="A19" s="79"/>
      <c r="B19" s="79"/>
      <c r="C19" s="79"/>
      <c r="D19" s="79"/>
      <c r="E19" s="79"/>
      <c r="F19" s="79"/>
      <c r="G19" s="79"/>
      <c r="H19" s="79"/>
    </row>
    <row r="20" spans="1:8" x14ac:dyDescent="0.4">
      <c r="A20" s="79"/>
      <c r="B20" s="79"/>
      <c r="C20" s="79"/>
      <c r="D20" s="79"/>
      <c r="E20" s="79"/>
      <c r="F20" s="79"/>
      <c r="G20" s="79"/>
      <c r="H20" s="79"/>
    </row>
    <row r="21" spans="1:8" x14ac:dyDescent="0.4">
      <c r="A21" s="79"/>
      <c r="B21" s="79"/>
      <c r="C21" s="79"/>
      <c r="D21" s="79"/>
      <c r="E21" s="79"/>
      <c r="F21" s="79"/>
      <c r="G21" s="79"/>
      <c r="H21" s="79"/>
    </row>
    <row r="22" spans="1:8" x14ac:dyDescent="0.4">
      <c r="A22" s="79"/>
      <c r="B22" s="79"/>
      <c r="C22" s="79"/>
      <c r="D22" s="79"/>
      <c r="E22" s="79"/>
      <c r="F22" s="79"/>
      <c r="G22" s="79"/>
      <c r="H22" s="79"/>
    </row>
    <row r="23" spans="1:8" x14ac:dyDescent="0.4">
      <c r="A23" s="79"/>
      <c r="B23" s="79"/>
      <c r="C23" s="79"/>
      <c r="D23" s="79"/>
      <c r="E23" s="79"/>
      <c r="F23" s="79"/>
      <c r="G23" s="79"/>
      <c r="H23" s="79"/>
    </row>
    <row r="24" spans="1:8" x14ac:dyDescent="0.4">
      <c r="A24" s="79"/>
      <c r="B24" s="79"/>
      <c r="C24" s="79"/>
      <c r="D24" s="79"/>
      <c r="E24" s="79"/>
      <c r="F24" s="79"/>
      <c r="G24" s="79"/>
      <c r="H24" s="79"/>
    </row>
    <row r="25" spans="1:8" x14ac:dyDescent="0.4">
      <c r="A25" s="79"/>
      <c r="B25" s="79"/>
      <c r="C25" s="79"/>
      <c r="D25" s="79"/>
      <c r="E25" s="79"/>
      <c r="F25" s="79"/>
      <c r="G25" s="79"/>
      <c r="H25" s="79"/>
    </row>
    <row r="26" spans="1:8" x14ac:dyDescent="0.4">
      <c r="A26" s="79"/>
      <c r="B26" s="79"/>
      <c r="C26" s="79"/>
      <c r="D26" s="79"/>
      <c r="E26" s="79"/>
      <c r="F26" s="79"/>
      <c r="G26" s="79"/>
      <c r="H26" s="79"/>
    </row>
    <row r="27" spans="1:8" x14ac:dyDescent="0.4">
      <c r="A27" s="79"/>
      <c r="B27" s="79"/>
      <c r="C27" s="79"/>
      <c r="D27" s="79"/>
      <c r="E27" s="79"/>
      <c r="F27" s="79"/>
      <c r="G27" s="79"/>
      <c r="H27" s="79"/>
    </row>
    <row r="28" spans="1:8" x14ac:dyDescent="0.4">
      <c r="A28" s="79"/>
      <c r="B28" s="79"/>
      <c r="C28" s="79"/>
      <c r="D28" s="79"/>
      <c r="E28" s="79"/>
      <c r="F28" s="79"/>
      <c r="G28" s="79"/>
      <c r="H28" s="79"/>
    </row>
    <row r="29" spans="1:8" x14ac:dyDescent="0.4">
      <c r="A29" s="79"/>
      <c r="B29" s="79"/>
      <c r="C29" s="79"/>
      <c r="D29" s="79"/>
      <c r="E29" s="79"/>
      <c r="F29" s="79"/>
      <c r="G29" s="79"/>
      <c r="H29" s="79"/>
    </row>
    <row r="30" spans="1:8" x14ac:dyDescent="0.4">
      <c r="A30" s="79"/>
      <c r="B30" s="79"/>
      <c r="C30" s="79"/>
      <c r="D30" s="79"/>
      <c r="E30" s="79"/>
      <c r="F30" s="79"/>
      <c r="G30" s="79"/>
      <c r="H30" s="79"/>
    </row>
    <row r="31" spans="1:8" x14ac:dyDescent="0.4">
      <c r="A31" s="79"/>
      <c r="B31" s="79"/>
      <c r="C31" s="79"/>
      <c r="D31" s="79"/>
      <c r="E31" s="79"/>
      <c r="F31" s="79"/>
      <c r="G31" s="79"/>
      <c r="H31" s="79"/>
    </row>
    <row r="32" spans="1:8" x14ac:dyDescent="0.4">
      <c r="A32" s="79"/>
      <c r="B32" s="79"/>
      <c r="C32" s="79"/>
      <c r="D32" s="79"/>
      <c r="E32" s="79"/>
      <c r="F32" s="79"/>
      <c r="G32" s="79"/>
      <c r="H32" s="79"/>
    </row>
    <row r="33" spans="1:8" x14ac:dyDescent="0.4">
      <c r="A33" s="79"/>
      <c r="B33" s="79"/>
      <c r="C33" s="79"/>
      <c r="D33" s="79"/>
      <c r="E33" s="79"/>
      <c r="F33" s="79"/>
      <c r="G33" s="79"/>
      <c r="H33" s="79"/>
    </row>
    <row r="34" spans="1:8" x14ac:dyDescent="0.4">
      <c r="A34" s="79"/>
      <c r="B34" s="79"/>
      <c r="C34" s="79"/>
      <c r="D34" s="79"/>
      <c r="E34" s="79"/>
      <c r="F34" s="79"/>
      <c r="G34" s="79"/>
      <c r="H34" s="79"/>
    </row>
    <row r="35" spans="1:8" x14ac:dyDescent="0.4">
      <c r="A35" s="79"/>
      <c r="B35" s="79"/>
      <c r="C35" s="79"/>
      <c r="D35" s="79"/>
      <c r="E35" s="79"/>
      <c r="F35" s="79"/>
      <c r="G35" s="79"/>
      <c r="H35" s="79"/>
    </row>
    <row r="36" spans="1:8" x14ac:dyDescent="0.4">
      <c r="A36" s="79"/>
      <c r="B36" s="79"/>
      <c r="C36" s="79"/>
      <c r="D36" s="79"/>
      <c r="E36" s="79"/>
      <c r="F36" s="79"/>
      <c r="G36" s="79"/>
      <c r="H36" s="79"/>
    </row>
    <row r="37" spans="1:8" x14ac:dyDescent="0.4">
      <c r="A37" s="79"/>
      <c r="B37" s="79"/>
      <c r="C37" s="79"/>
      <c r="D37" s="79"/>
      <c r="E37" s="79"/>
      <c r="F37" s="79"/>
      <c r="G37" s="79"/>
      <c r="H37" s="79"/>
    </row>
    <row r="38" spans="1:8" x14ac:dyDescent="0.4">
      <c r="A38" s="79"/>
      <c r="B38" s="79"/>
      <c r="C38" s="79"/>
      <c r="D38" s="79"/>
      <c r="E38" s="79"/>
      <c r="F38" s="79"/>
      <c r="G38" s="79"/>
      <c r="H38" s="79"/>
    </row>
    <row r="39" spans="1:8" x14ac:dyDescent="0.4">
      <c r="A39" s="79"/>
      <c r="B39" s="79"/>
      <c r="C39" s="79"/>
      <c r="D39" s="79"/>
      <c r="E39" s="79"/>
      <c r="F39" s="79"/>
      <c r="G39" s="79"/>
      <c r="H39" s="79"/>
    </row>
    <row r="40" spans="1:8" x14ac:dyDescent="0.4">
      <c r="A40" s="79"/>
      <c r="B40" s="79"/>
      <c r="C40" s="79"/>
      <c r="D40" s="79"/>
      <c r="E40" s="79"/>
      <c r="F40" s="79"/>
      <c r="G40" s="79"/>
      <c r="H40" s="79"/>
    </row>
    <row r="41" spans="1:8" x14ac:dyDescent="0.4">
      <c r="A41" s="79"/>
      <c r="B41" s="79"/>
      <c r="C41" s="79"/>
      <c r="D41" s="79"/>
      <c r="E41" s="79"/>
      <c r="F41" s="79"/>
      <c r="G41" s="79"/>
      <c r="H41" s="79"/>
    </row>
  </sheetData>
  <sheetProtection algorithmName="SHA-512" hashValue="1D8rWFldcE/W3n+2JM5mZuF0Vdeo3OK1U7mWgg1FcHH/Y53Ne7HRgr7ptG5ciLW5Smudm5Lt6Cs6Ct7Ebsbx8Q==" saltValue="p8vlRJ/xThC7KEz5nCiqLQ==" spinCount="100000" sheet="1" objects="1" scenarios="1"/>
  <mergeCells count="1">
    <mergeCell ref="A17:H41"/>
  </mergeCells>
  <pageMargins left="0.7" right="0.7" top="0.75" bottom="0.75" header="0.3" footer="0.3"/>
  <pageSetup scale="88" orientation="portrait" r:id="rId1"/>
  <headerFooter>
    <oddHeader>&amp;C&amp;"-,Bold"&amp;14Appendix E - DHHS Funding Formula Example</oddHeader>
    <oddFooter>&amp;LRFP-2023-DPHS-03-PERSO
Appendix E - DHHS Funding Formula Example
Page 1 of 2</oddFooter>
  </headerFooter>
  <ignoredErrors>
    <ignoredError sqref="B9:D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48575"/>
  <sheetViews>
    <sheetView view="pageLayout" zoomScaleNormal="100" workbookViewId="0">
      <selection activeCell="M15" sqref="M15"/>
    </sheetView>
  </sheetViews>
  <sheetFormatPr defaultRowHeight="14.6" x14ac:dyDescent="0.4"/>
  <cols>
    <col min="1" max="1" width="8.15234375" customWidth="1"/>
    <col min="2" max="2" width="12.69140625" style="1" customWidth="1"/>
    <col min="3" max="3" width="6.84375" style="1" customWidth="1"/>
    <col min="4" max="4" width="9.3828125" style="1" customWidth="1"/>
    <col min="5" max="5" width="12" style="1" customWidth="1"/>
    <col min="6" max="6" width="5.69140625" style="1" customWidth="1"/>
    <col min="7" max="7" width="9.69140625" style="1" customWidth="1"/>
    <col min="8" max="8" width="10.3828125" style="1" customWidth="1"/>
    <col min="9" max="9" width="4.53515625" style="1" customWidth="1"/>
    <col min="10" max="10" width="10" style="1" customWidth="1"/>
    <col min="11" max="11" width="12" style="1" customWidth="1"/>
    <col min="12" max="12" width="4.84375" style="1" customWidth="1"/>
    <col min="13" max="13" width="9.69140625" style="1" customWidth="1"/>
    <col min="14" max="14" width="9.3046875" style="1" customWidth="1"/>
    <col min="15" max="15" width="4.69140625" style="1" customWidth="1"/>
    <col min="16" max="16" width="8.69140625" style="1" customWidth="1"/>
    <col min="17" max="17" width="9.3828125" style="1" customWidth="1"/>
    <col min="18" max="18" width="4.3828125" style="1" customWidth="1"/>
    <col min="19" max="19" width="9.69140625" style="1" customWidth="1"/>
    <col min="20" max="20" width="10.53515625" style="1" customWidth="1"/>
    <col min="21" max="28" width="9.15234375" style="1"/>
  </cols>
  <sheetData>
    <row r="1" spans="1:28" ht="16.75" thickTop="1" thickBot="1" x14ac:dyDescent="0.5">
      <c r="A1" s="80" t="s">
        <v>21</v>
      </c>
      <c r="B1" s="81"/>
      <c r="C1" s="81"/>
      <c r="D1" s="81"/>
      <c r="E1" s="81"/>
      <c r="F1" s="81"/>
      <c r="G1" s="81"/>
      <c r="H1" s="81"/>
      <c r="I1" s="81"/>
      <c r="J1" s="81"/>
      <c r="K1" s="81"/>
      <c r="L1" s="81"/>
      <c r="M1" s="81"/>
      <c r="N1" s="81"/>
      <c r="O1" s="81"/>
      <c r="P1" s="81"/>
      <c r="Q1" s="81"/>
      <c r="R1" s="81"/>
      <c r="S1" s="81"/>
      <c r="T1" s="82"/>
    </row>
    <row r="2" spans="1:28" s="25" customFormat="1" ht="44.6" thickTop="1" thickBot="1" x14ac:dyDescent="0.45">
      <c r="A2" s="40" t="s">
        <v>19</v>
      </c>
      <c r="B2" s="40" t="str">
        <f>'Inputs &amp; Result Summary'!A4</f>
        <v>Pop 10-18 inclusive (any gender)</v>
      </c>
      <c r="C2" s="41"/>
      <c r="D2" s="42">
        <f>'Inputs &amp; Result Summary'!H4</f>
        <v>150000</v>
      </c>
      <c r="E2" s="43" t="str">
        <f>'Inputs &amp; Result Summary'!A9</f>
        <v>Special Populations Total</v>
      </c>
      <c r="F2" s="41"/>
      <c r="G2" s="44">
        <f>'Inputs &amp; Result Summary'!H9</f>
        <v>50000</v>
      </c>
      <c r="H2" s="40" t="str">
        <f>'Inputs &amp; Result Summary'!A10</f>
        <v>YRBS Sexually Active</v>
      </c>
      <c r="I2" s="41"/>
      <c r="J2" s="42">
        <f>'Inputs &amp; Result Summary'!H10</f>
        <v>50000</v>
      </c>
      <c r="K2" s="43" t="str">
        <f>'Inputs &amp; Result Summary'!A11</f>
        <v>Number of Teen Births</v>
      </c>
      <c r="L2" s="41"/>
      <c r="M2" s="44">
        <f>'Inputs &amp; Result Summary'!H11</f>
        <v>250000</v>
      </c>
      <c r="N2" s="40" t="str">
        <f>'Inputs &amp; Result Summary'!A12</f>
        <v>Proposal Score</v>
      </c>
      <c r="O2" s="41"/>
      <c r="P2" s="42">
        <f>'Inputs &amp; Result Summary'!H12</f>
        <v>250000</v>
      </c>
      <c r="Q2" s="43" t="str">
        <f>'Inputs &amp; Result Summary'!A13</f>
        <v>Projected Served</v>
      </c>
      <c r="R2" s="41"/>
      <c r="S2" s="42">
        <f>'Inputs &amp; Result Summary'!H13</f>
        <v>250000</v>
      </c>
      <c r="T2" s="45" t="s">
        <v>13</v>
      </c>
      <c r="U2" s="26"/>
      <c r="V2" s="26"/>
      <c r="W2" s="26"/>
      <c r="X2" s="26"/>
      <c r="Y2" s="26"/>
      <c r="Z2" s="26"/>
      <c r="AA2" s="26"/>
      <c r="AB2" s="26"/>
    </row>
    <row r="3" spans="1:28" ht="15" thickTop="1" x14ac:dyDescent="0.4">
      <c r="A3" s="68" t="str">
        <f>'Inputs &amp; Result Summary'!B3</f>
        <v>A</v>
      </c>
      <c r="B3" s="61">
        <f>'Inputs &amp; Result Summary'!B4</f>
        <v>5668</v>
      </c>
      <c r="C3" s="62">
        <f>B3/B$6</f>
        <v>0.43924364538127714</v>
      </c>
      <c r="D3" s="63">
        <f>C3*D$2</f>
        <v>65886.546807191567</v>
      </c>
      <c r="E3" s="74">
        <f>'Inputs &amp; Result Summary'!B9</f>
        <v>292.56509609423438</v>
      </c>
      <c r="F3" s="36">
        <f>E3/E$6</f>
        <v>0.42156353904068355</v>
      </c>
      <c r="G3" s="55">
        <f>F3*G$2</f>
        <v>21078.176952034177</v>
      </c>
      <c r="H3" s="61">
        <f>'Inputs &amp; Result Summary'!B10</f>
        <v>428</v>
      </c>
      <c r="I3" s="62">
        <f>H3/H$6</f>
        <v>0.35024549918166942</v>
      </c>
      <c r="J3" s="63">
        <f>I3*J$2</f>
        <v>17512.274959083472</v>
      </c>
      <c r="K3" s="74">
        <f>'Inputs &amp; Result Summary'!B11</f>
        <v>49</v>
      </c>
      <c r="L3" s="36">
        <f>K3/K$6</f>
        <v>0.59756097560975607</v>
      </c>
      <c r="M3" s="55">
        <f>L3*M$2</f>
        <v>149390.24390243902</v>
      </c>
      <c r="N3" s="76">
        <f>'Inputs &amp; Result Summary'!B12</f>
        <v>0.85</v>
      </c>
      <c r="O3" s="62">
        <f>N3/N$6</f>
        <v>0.31481481481481477</v>
      </c>
      <c r="P3" s="63">
        <f>O3*P$2</f>
        <v>78703.703703703693</v>
      </c>
      <c r="Q3" s="71">
        <f>'Inputs &amp; Result Summary'!B13</f>
        <v>75</v>
      </c>
      <c r="R3" s="62">
        <f>Q3/Q$6</f>
        <v>0.375</v>
      </c>
      <c r="S3" s="63">
        <f>R3*S$2</f>
        <v>93750</v>
      </c>
      <c r="T3" s="58">
        <f>SUM(D3,G3,J3,M3,P3,S3)</f>
        <v>426320.94632445194</v>
      </c>
    </row>
    <row r="4" spans="1:28" x14ac:dyDescent="0.4">
      <c r="A4" s="69" t="str">
        <f>'Inputs &amp; Result Summary'!C3</f>
        <v>B</v>
      </c>
      <c r="B4" s="64">
        <f>'Inputs &amp; Result Summary'!C4</f>
        <v>4876</v>
      </c>
      <c r="C4" s="37">
        <f t="shared" ref="C4:C5" si="0">B4/B$6</f>
        <v>0.37786732796032241</v>
      </c>
      <c r="D4" s="38">
        <f t="shared" ref="D4:D5" si="1">C4*D$2</f>
        <v>56680.099194048358</v>
      </c>
      <c r="E4" s="72">
        <f>'Inputs &amp; Result Summary'!C9</f>
        <v>262.27371357718539</v>
      </c>
      <c r="F4" s="37">
        <f t="shared" ref="F4:F5" si="2">E4/E$6</f>
        <v>0.37791601379997897</v>
      </c>
      <c r="G4" s="56">
        <f t="shared" ref="G4:G5" si="3">F4*G$2</f>
        <v>18895.800689998949</v>
      </c>
      <c r="H4" s="64">
        <f>'Inputs &amp; Result Summary'!C10</f>
        <v>440</v>
      </c>
      <c r="I4" s="37">
        <f t="shared" ref="I4:I5" si="4">H4/H$6</f>
        <v>0.36006546644844517</v>
      </c>
      <c r="J4" s="38">
        <f t="shared" ref="J4:J5" si="5">I4*J$2</f>
        <v>18003.273322422257</v>
      </c>
      <c r="K4" s="72">
        <f>'Inputs &amp; Result Summary'!C11</f>
        <v>19</v>
      </c>
      <c r="L4" s="37">
        <f t="shared" ref="L4:L5" si="6">K4/K$6</f>
        <v>0.23170731707317074</v>
      </c>
      <c r="M4" s="56">
        <f t="shared" ref="M4:M5" si="7">L4*M$2</f>
        <v>57926.829268292684</v>
      </c>
      <c r="N4" s="77">
        <f>'Inputs &amp; Result Summary'!C12</f>
        <v>0.9</v>
      </c>
      <c r="O4" s="37">
        <f t="shared" ref="O4:O5" si="8">N4/N$6</f>
        <v>0.33333333333333331</v>
      </c>
      <c r="P4" s="38">
        <f t="shared" ref="P4:P5" si="9">O4*P$2</f>
        <v>83333.333333333328</v>
      </c>
      <c r="Q4" s="72">
        <f>'Inputs &amp; Result Summary'!C13</f>
        <v>75</v>
      </c>
      <c r="R4" s="37">
        <f t="shared" ref="R4:R5" si="10">Q4/Q$6</f>
        <v>0.375</v>
      </c>
      <c r="S4" s="38">
        <f t="shared" ref="S4:S5" si="11">R4*S$2</f>
        <v>93750</v>
      </c>
      <c r="T4" s="59">
        <f t="shared" ref="T4:T5" si="12">SUM(D4,G4,J4,M4,P4,S4)</f>
        <v>328589.33580809558</v>
      </c>
    </row>
    <row r="5" spans="1:28" ht="15" thickBot="1" x14ac:dyDescent="0.45">
      <c r="A5" s="70" t="str">
        <f>'Inputs &amp; Result Summary'!D3</f>
        <v>C</v>
      </c>
      <c r="B5" s="65">
        <f>'Inputs &amp; Result Summary'!D4</f>
        <v>2360</v>
      </c>
      <c r="C5" s="66">
        <f t="shared" si="0"/>
        <v>0.18288902665840048</v>
      </c>
      <c r="D5" s="67">
        <f t="shared" si="1"/>
        <v>27433.353998760071</v>
      </c>
      <c r="E5" s="75">
        <f>'Inputs &amp; Result Summary'!D9</f>
        <v>139.16119032858029</v>
      </c>
      <c r="F5" s="39">
        <f t="shared" si="2"/>
        <v>0.20052044715933759</v>
      </c>
      <c r="G5" s="57">
        <f t="shared" si="3"/>
        <v>10026.02235796688</v>
      </c>
      <c r="H5" s="65">
        <f>'Inputs &amp; Result Summary'!D10</f>
        <v>354</v>
      </c>
      <c r="I5" s="66">
        <f t="shared" si="4"/>
        <v>0.28968903436988541</v>
      </c>
      <c r="J5" s="67">
        <f t="shared" si="5"/>
        <v>14484.451718494271</v>
      </c>
      <c r="K5" s="75">
        <f>'Inputs &amp; Result Summary'!D11</f>
        <v>14</v>
      </c>
      <c r="L5" s="39">
        <f t="shared" si="6"/>
        <v>0.17073170731707318</v>
      </c>
      <c r="M5" s="57">
        <f t="shared" si="7"/>
        <v>42682.926829268297</v>
      </c>
      <c r="N5" s="78">
        <f>'Inputs &amp; Result Summary'!D12</f>
        <v>0.95</v>
      </c>
      <c r="O5" s="66">
        <f t="shared" si="8"/>
        <v>0.3518518518518518</v>
      </c>
      <c r="P5" s="67">
        <f t="shared" si="9"/>
        <v>87962.962962962949</v>
      </c>
      <c r="Q5" s="73">
        <f>'Inputs &amp; Result Summary'!D13</f>
        <v>50</v>
      </c>
      <c r="R5" s="66">
        <f t="shared" si="10"/>
        <v>0.25</v>
      </c>
      <c r="S5" s="67">
        <f t="shared" si="11"/>
        <v>62500</v>
      </c>
      <c r="T5" s="60">
        <f t="shared" si="12"/>
        <v>245089.71786745248</v>
      </c>
    </row>
    <row r="6" spans="1:28" ht="15.45" thickTop="1" thickBot="1" x14ac:dyDescent="0.45">
      <c r="A6" s="46"/>
      <c r="B6" s="47">
        <f>SUM(B3:B5)</f>
        <v>12904</v>
      </c>
      <c r="C6" s="48"/>
      <c r="D6" s="49"/>
      <c r="E6" s="50">
        <f>SUM(E3:E5)</f>
        <v>694</v>
      </c>
      <c r="F6" s="51"/>
      <c r="G6" s="52"/>
      <c r="H6" s="47">
        <f>SUM(H3:H5)</f>
        <v>1222</v>
      </c>
      <c r="I6" s="48"/>
      <c r="J6" s="53"/>
      <c r="K6" s="50">
        <f>SUM(K3:K5)</f>
        <v>82</v>
      </c>
      <c r="L6" s="48"/>
      <c r="M6" s="52"/>
      <c r="N6" s="54">
        <f>SUM(N3:N5)</f>
        <v>2.7</v>
      </c>
      <c r="O6" s="48"/>
      <c r="P6" s="53"/>
      <c r="Q6" s="50">
        <f>SUM(Q3:Q5)</f>
        <v>200</v>
      </c>
      <c r="R6" s="48"/>
      <c r="S6" s="53"/>
      <c r="T6" s="53">
        <f>SUM(T3:T5)</f>
        <v>1000000</v>
      </c>
    </row>
    <row r="7" spans="1:28" ht="15" thickTop="1" x14ac:dyDescent="0.4"/>
    <row r="1048575" spans="2:4" x14ac:dyDescent="0.4">
      <c r="B1048575" s="27">
        <f>SUM(B6)</f>
        <v>12904</v>
      </c>
      <c r="C1048575" s="27"/>
      <c r="D1048575" s="27"/>
    </row>
  </sheetData>
  <mergeCells count="1">
    <mergeCell ref="A1:T1"/>
  </mergeCells>
  <pageMargins left="0.25" right="0.25" top="0.75" bottom="0.75" header="0.3" footer="0.3"/>
  <pageSetup scale="77" orientation="landscape" r:id="rId1"/>
  <headerFooter>
    <oddHeader>&amp;C&amp;"-,Bold"&amp;14Appendix E - DHHS Funding Formula Example</oddHeader>
    <oddFooter>&amp;LRFP-2023-DPHS-03-PERSO
Appendix E - DHHS Funding Formula Example
Page 2 of 2</oddFooter>
  </headerFooter>
  <ignoredErrors>
    <ignoredError sqref="E3:E5 H3:H5 K3:K5 N3:N5 Q3:Q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Inputs &amp; Result Summary</vt:lpstr>
      <vt:lpstr>Detail Results</vt:lpstr>
      <vt:lpstr>'Detail 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 Laflamme</dc:creator>
  <cp:lastModifiedBy>Lamarre, Marsha</cp:lastModifiedBy>
  <cp:lastPrinted>2022-04-20T15:24:52Z</cp:lastPrinted>
  <dcterms:created xsi:type="dcterms:W3CDTF">2022-04-01T18:05:51Z</dcterms:created>
  <dcterms:modified xsi:type="dcterms:W3CDTF">2022-04-25T16:10:40Z</dcterms:modified>
</cp:coreProperties>
</file>